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1"/>
  </bookViews>
  <sheets>
    <sheet name=".01" sheetId="1" r:id="rId1"/>
    <sheet name=".01 (new GDP2)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'.01'!$A$1:$N$74</definedName>
    <definedName name="_xlnm.Print_Area" localSheetId="1">'.01 (new GDP2)'!$A$1:$U$72</definedName>
  </definedNames>
  <calcPr fullCalcOnLoad="1"/>
</workbook>
</file>

<file path=xl/sharedStrings.xml><?xml version="1.0" encoding="utf-8"?>
<sst xmlns="http://schemas.openxmlformats.org/spreadsheetml/2006/main" count="158" uniqueCount="83">
  <si>
    <t>THE CAYMAN ISLANDS AT A GLANCE</t>
  </si>
  <si>
    <t>Employed Labour Force</t>
  </si>
  <si>
    <t>Unemployment Rate (%)</t>
  </si>
  <si>
    <t>Consumer Price Index (Sept. 1994=100)</t>
  </si>
  <si>
    <t>Insurance Licences</t>
  </si>
  <si>
    <t>Proportion of Caymanians (%)</t>
  </si>
  <si>
    <t>Growth Rate (%)</t>
  </si>
  <si>
    <t>Doctors per 1,000 year end population</t>
  </si>
  <si>
    <t>Crimes per 1,000 year end population</t>
  </si>
  <si>
    <t>Accident Rate per 100 vehicles</t>
  </si>
  <si>
    <t>Land (sq. miles)</t>
  </si>
  <si>
    <t>Inland Waters (sq. miles)</t>
  </si>
  <si>
    <t>Islands Total (sq. miles)</t>
  </si>
  <si>
    <t>CAYMAN</t>
  </si>
  <si>
    <t>ISLANDS</t>
  </si>
  <si>
    <t>GRAND</t>
  </si>
  <si>
    <t>BRAC</t>
  </si>
  <si>
    <t>LITTLE</t>
  </si>
  <si>
    <t>SURFACE AREA</t>
  </si>
  <si>
    <t>…</t>
  </si>
  <si>
    <t>Visitor Air Arrivals ('000)</t>
  </si>
  <si>
    <t>Cruise Ship Arrivals ('000)</t>
  </si>
  <si>
    <t xml:space="preserve">Population - Year End </t>
  </si>
  <si>
    <t>SOCIAL INDICATORS</t>
  </si>
  <si>
    <t>EXCHANGE RATE:  CI$1.00 = US$1.20</t>
  </si>
  <si>
    <t>CI Dollar Prime Lending Rate</t>
  </si>
  <si>
    <t>ECONOMIC INDICATORS</t>
  </si>
  <si>
    <t>Currency in Circulation ($M)</t>
  </si>
  <si>
    <t>Property Transfers ($M)</t>
  </si>
  <si>
    <t>Inflation Rate (%)</t>
  </si>
  <si>
    <t>N.A.</t>
  </si>
  <si>
    <t xml:space="preserve"> -1-</t>
  </si>
  <si>
    <t>Total Revenue - Central Gov't ($M)</t>
  </si>
  <si>
    <t>-</t>
  </si>
  <si>
    <t>Loans &amp; Advances of Commercial Banks to Residents ($M)</t>
  </si>
  <si>
    <t>Total Expenditure - Central Gov't ($M)</t>
  </si>
  <si>
    <t>Total fixed and mobile phone lines</t>
  </si>
  <si>
    <r>
      <t>GDP at current market prices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($M)</t>
    </r>
  </si>
  <si>
    <r>
      <t>Real GDP Growth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(%)</t>
    </r>
  </si>
  <si>
    <r>
      <t>Per Capita GDP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($) </t>
    </r>
  </si>
  <si>
    <r>
      <t>Money Supply M1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($M) </t>
    </r>
  </si>
  <si>
    <r>
      <t xml:space="preserve">Student Staff Ratio </t>
    </r>
    <r>
      <rPr>
        <sz val="10"/>
        <rFont val="Arial"/>
        <family val="0"/>
      </rPr>
      <t>(Reception to Secondary)</t>
    </r>
  </si>
  <si>
    <t>Company Registrations</t>
  </si>
  <si>
    <t>Mutual Funds</t>
  </si>
  <si>
    <t>Value of Approved Developments ($M)</t>
  </si>
  <si>
    <r>
      <t>2</t>
    </r>
    <r>
      <rPr>
        <sz val="10"/>
        <rFont val="Arial"/>
        <family val="0"/>
      </rPr>
      <t xml:space="preserve"> Currency in circulation plus demand deposits with commercial banks.</t>
    </r>
  </si>
  <si>
    <t>STATISTICAL COMPENDIUM 2008</t>
  </si>
  <si>
    <t>Notes:</t>
  </si>
  <si>
    <t>Islands Total (sq. kilometers)</t>
  </si>
  <si>
    <t>R</t>
  </si>
  <si>
    <t xml:space="preserve">. . </t>
  </si>
  <si>
    <r>
      <t>Merchandise Imports ($M)</t>
    </r>
    <r>
      <rPr>
        <vertAlign val="superscript"/>
        <sz val="10"/>
        <rFont val="Arial"/>
        <family val="2"/>
      </rPr>
      <t>R</t>
    </r>
  </si>
  <si>
    <r>
      <t>Merchandise Exports ($M)</t>
    </r>
    <r>
      <rPr>
        <vertAlign val="superscript"/>
        <sz val="10"/>
        <rFont val="Arial"/>
        <family val="2"/>
      </rPr>
      <t>R</t>
    </r>
  </si>
  <si>
    <r>
      <t>All Bank &amp; Trust Licences</t>
    </r>
    <r>
      <rPr>
        <vertAlign val="superscript"/>
        <sz val="10"/>
        <rFont val="Arial"/>
        <family val="2"/>
      </rPr>
      <t>3</t>
    </r>
  </si>
  <si>
    <r>
      <t xml:space="preserve">1 </t>
    </r>
    <r>
      <rPr>
        <sz val="10"/>
        <rFont val="Arial"/>
        <family val="0"/>
      </rPr>
      <t xml:space="preserve">2003-2008 estimated based on imports of goods and government expenditure data; 2001-2002 estimated from national income, </t>
    </r>
  </si>
  <si>
    <t>banking and labour force surveys.  Per capita GDP estimated using mid- year population figures.</t>
  </si>
  <si>
    <r>
      <t>3</t>
    </r>
    <r>
      <rPr>
        <sz val="10"/>
        <rFont val="Arial"/>
        <family val="0"/>
      </rPr>
      <t>Excluding Nominee Trust Licences</t>
    </r>
  </si>
  <si>
    <t xml:space="preserve"> </t>
  </si>
  <si>
    <t>Consumer Price Index (June 2008=100)</t>
  </si>
  <si>
    <t>Total Recurrent Revenue - Central Gov't ($M)</t>
  </si>
  <si>
    <t>Total Recurrent Expenditure - Central Gov't ($M)</t>
  </si>
  <si>
    <r>
      <t>GDP at current basic prices</t>
    </r>
    <r>
      <rPr>
        <sz val="10"/>
        <rFont val="Arial"/>
        <family val="0"/>
      </rPr>
      <t xml:space="preserve"> ($M)</t>
    </r>
  </si>
  <si>
    <r>
      <t>Per Capita GDP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at current basic prices ($) </t>
    </r>
  </si>
  <si>
    <t xml:space="preserve">Real GDP Growth (%) </t>
  </si>
  <si>
    <t>Merchandise Imports ($M)</t>
  </si>
  <si>
    <t>Merchandise Exports ($M)</t>
  </si>
  <si>
    <t xml:space="preserve">GRAND </t>
  </si>
  <si>
    <t>Dependency ratio</t>
  </si>
  <si>
    <t>CI Dollar Prime Lending Rate (%)</t>
  </si>
  <si>
    <r>
      <t xml:space="preserve">1 </t>
    </r>
    <r>
      <rPr>
        <sz val="10"/>
        <rFont val="Arial"/>
        <family val="0"/>
      </rPr>
      <t xml:space="preserve">Per capita GDP estimate is based on mid- year population figures. </t>
    </r>
  </si>
  <si>
    <t>Value of Approved Developments ($M), Cayman Islands</t>
  </si>
  <si>
    <r>
      <t xml:space="preserve">2 </t>
    </r>
    <r>
      <rPr>
        <sz val="10"/>
        <rFont val="Arial"/>
        <family val="0"/>
      </rPr>
      <t>Excluding Nominee Trust Licences</t>
    </r>
  </si>
  <si>
    <t>Value  of Pllaning Approvals by Type of Development, GC</t>
  </si>
  <si>
    <t>Value of Planning Approvals by type of Development Sister Islands</t>
  </si>
  <si>
    <t>Doctors (per 1,000 population)</t>
  </si>
  <si>
    <t>Resident Birth Rate (per 1,000 population)</t>
  </si>
  <si>
    <t>Resident Death Rate (per 1000 population)</t>
  </si>
  <si>
    <t>P</t>
  </si>
  <si>
    <r>
      <t>All Banks &amp; Trust Licences</t>
    </r>
    <r>
      <rPr>
        <vertAlign val="superscript"/>
        <sz val="10"/>
        <rFont val="Arial"/>
        <family val="2"/>
      </rPr>
      <t>2</t>
    </r>
  </si>
  <si>
    <r>
      <t>Mutual Funds</t>
    </r>
    <r>
      <rPr>
        <vertAlign val="superscript"/>
        <sz val="10"/>
        <rFont val="Arial"/>
        <family val="2"/>
      </rPr>
      <t>3</t>
    </r>
  </si>
  <si>
    <r>
      <t xml:space="preserve">Student Staff Ratio </t>
    </r>
    <r>
      <rPr>
        <sz val="10"/>
        <rFont val="Arial"/>
        <family val="0"/>
      </rPr>
      <t>(Secondary)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</si>
  <si>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Includes master funds for 2012 only</t>
    </r>
  </si>
  <si>
    <t>STATISTICAL COMPENDIUM 2012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</si>
</sst>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"/>
    <numFmt numFmtId="173" formatCode="0.0%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\-\ #\ \-"/>
    <numFmt numFmtId="178" formatCode="0.0_);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\(0.00\)"/>
    <numFmt numFmtId="184" formatCode="0.00000"/>
    <numFmt numFmtId="185" formatCode="0.0000"/>
    <numFmt numFmtId="186" formatCode="0.000"/>
    <numFmt numFmtId="187" formatCode="_(* #,##0.0_);_(* \(#,##0.0\);_(* &quot;-&quot;?_);_(@_)"/>
    <numFmt numFmtId="188" formatCode="0.0_);[Red]\(0.0\)"/>
    <numFmt numFmtId="189" formatCode="0.00_);[Red]\(0.00\)"/>
    <numFmt numFmtId="190" formatCode="0.00000000"/>
    <numFmt numFmtId="191" formatCode="0.0000000"/>
    <numFmt numFmtId="192" formatCode="0.000000"/>
    <numFmt numFmtId="193" formatCode="_(* #,##0.000_);_(* \(#,##0.0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10"/>
      <color indexed="16"/>
      <name val="Arial"/>
      <family val="2"/>
    </font>
    <font>
      <b/>
      <sz val="10"/>
      <color indexed="16"/>
      <name val="Book Antiqua"/>
      <family val="1"/>
    </font>
    <font>
      <b/>
      <sz val="11"/>
      <name val="Book Antiqua"/>
      <family val="1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/>
    </xf>
    <xf numFmtId="17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6" fontId="0" fillId="0" borderId="0" xfId="42" applyNumberFormat="1" applyFont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0" fillId="0" borderId="0" xfId="42" applyNumberFormat="1" applyFont="1" applyAlignment="1">
      <alignment/>
    </xf>
    <xf numFmtId="176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10" xfId="42" applyNumberFormat="1" applyFont="1" applyFill="1" applyBorder="1" applyAlignment="1">
      <alignment/>
    </xf>
    <xf numFmtId="176" fontId="0" fillId="0" borderId="0" xfId="42" applyNumberFormat="1" applyFont="1" applyAlignment="1">
      <alignment horizontal="right"/>
    </xf>
    <xf numFmtId="176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74" fontId="2" fillId="0" borderId="0" xfId="42" applyNumberFormat="1" applyFont="1" applyAlignment="1">
      <alignment horizontal="center"/>
    </xf>
    <xf numFmtId="176" fontId="2" fillId="0" borderId="10" xfId="42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4" fontId="1" fillId="0" borderId="0" xfId="42" applyNumberFormat="1" applyFont="1" applyAlignment="1">
      <alignment/>
    </xf>
    <xf numFmtId="174" fontId="0" fillId="0" borderId="0" xfId="0" applyNumberFormat="1" applyFont="1" applyAlignment="1">
      <alignment horizontal="right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4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6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0" xfId="42" applyNumberFormat="1" applyFont="1" applyAlignment="1">
      <alignment/>
    </xf>
    <xf numFmtId="174" fontId="0" fillId="0" borderId="0" xfId="42" applyNumberFormat="1" applyFont="1" applyFill="1" applyAlignment="1">
      <alignment/>
    </xf>
    <xf numFmtId="175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76" fontId="1" fillId="0" borderId="0" xfId="42" applyNumberFormat="1" applyFont="1" applyBorder="1" applyAlignment="1">
      <alignment/>
    </xf>
    <xf numFmtId="176" fontId="0" fillId="0" borderId="0" xfId="42" applyNumberFormat="1" applyFont="1" applyFill="1" applyAlignment="1">
      <alignment/>
    </xf>
    <xf numFmtId="187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174" fontId="0" fillId="0" borderId="0" xfId="42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174" fontId="0" fillId="0" borderId="0" xfId="42" applyNumberFormat="1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175" fontId="0" fillId="33" borderId="0" xfId="0" applyNumberFormat="1" applyFont="1" applyFill="1" applyAlignment="1">
      <alignment/>
    </xf>
    <xf numFmtId="17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74" fontId="0" fillId="33" borderId="0" xfId="42" applyNumberFormat="1" applyFont="1" applyFill="1" applyBorder="1" applyAlignment="1">
      <alignment/>
    </xf>
    <xf numFmtId="174" fontId="0" fillId="33" borderId="0" xfId="42" applyNumberFormat="1" applyFont="1" applyFill="1" applyAlignment="1">
      <alignment/>
    </xf>
    <xf numFmtId="174" fontId="0" fillId="33" borderId="0" xfId="42" applyNumberFormat="1" applyFont="1" applyFill="1" applyBorder="1" applyAlignment="1">
      <alignment horizontal="right"/>
    </xf>
    <xf numFmtId="176" fontId="0" fillId="33" borderId="0" xfId="42" applyNumberFormat="1" applyFont="1" applyFill="1" applyAlignment="1">
      <alignment/>
    </xf>
    <xf numFmtId="178" fontId="0" fillId="33" borderId="0" xfId="0" applyNumberFormat="1" applyFont="1" applyFill="1" applyBorder="1" applyAlignment="1">
      <alignment horizontal="right"/>
    </xf>
    <xf numFmtId="176" fontId="0" fillId="33" borderId="0" xfId="42" applyNumberFormat="1" applyFont="1" applyFill="1" applyBorder="1" applyAlignment="1">
      <alignment/>
    </xf>
    <xf numFmtId="174" fontId="0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right"/>
    </xf>
    <xf numFmtId="176" fontId="2" fillId="33" borderId="0" xfId="42" applyNumberFormat="1" applyFont="1" applyFill="1" applyBorder="1" applyAlignment="1">
      <alignment horizontal="right"/>
    </xf>
    <xf numFmtId="176" fontId="0" fillId="33" borderId="0" xfId="42" applyNumberFormat="1" applyFont="1" applyFill="1" applyBorder="1" applyAlignment="1">
      <alignment horizontal="right"/>
    </xf>
    <xf numFmtId="174" fontId="1" fillId="33" borderId="0" xfId="42" applyNumberFormat="1" applyFont="1" applyFill="1" applyAlignment="1">
      <alignment/>
    </xf>
    <xf numFmtId="176" fontId="0" fillId="33" borderId="0" xfId="42" applyNumberFormat="1" applyFont="1" applyFill="1" applyAlignment="1">
      <alignment horizontal="right"/>
    </xf>
    <xf numFmtId="175" fontId="0" fillId="33" borderId="0" xfId="0" applyNumberFormat="1" applyFont="1" applyFill="1" applyAlignment="1">
      <alignment horizontal="right"/>
    </xf>
    <xf numFmtId="174" fontId="0" fillId="33" borderId="0" xfId="42" applyNumberFormat="1" applyFont="1" applyFill="1" applyAlignment="1">
      <alignment/>
    </xf>
    <xf numFmtId="172" fontId="0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174" fontId="0" fillId="33" borderId="0" xfId="42" applyNumberFormat="1" applyFont="1" applyFill="1" applyAlignment="1">
      <alignment horizontal="right"/>
    </xf>
    <xf numFmtId="174" fontId="0" fillId="33" borderId="0" xfId="42" applyNumberFormat="1" applyFont="1" applyFill="1" applyAlignment="1">
      <alignment/>
    </xf>
    <xf numFmtId="172" fontId="0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0" fontId="11" fillId="33" borderId="0" xfId="0" applyFont="1" applyFill="1" applyAlignment="1">
      <alignment/>
    </xf>
    <xf numFmtId="178" fontId="10" fillId="33" borderId="0" xfId="0" applyNumberFormat="1" applyFont="1" applyFill="1" applyAlignment="1">
      <alignment/>
    </xf>
    <xf numFmtId="172" fontId="0" fillId="33" borderId="0" xfId="42" applyNumberFormat="1" applyFont="1" applyFill="1" applyAlignment="1">
      <alignment/>
    </xf>
    <xf numFmtId="172" fontId="0" fillId="33" borderId="0" xfId="42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76" fontId="0" fillId="33" borderId="0" xfId="42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76" fontId="0" fillId="33" borderId="0" xfId="42" applyNumberFormat="1" applyFont="1" applyFill="1" applyBorder="1" applyAlignment="1">
      <alignment horizontal="right"/>
    </xf>
    <xf numFmtId="174" fontId="0" fillId="33" borderId="0" xfId="42" applyNumberFormat="1" applyFont="1" applyFill="1" applyBorder="1" applyAlignment="1">
      <alignment horizontal="right"/>
    </xf>
    <xf numFmtId="174" fontId="0" fillId="33" borderId="0" xfId="42" applyNumberFormat="1" applyFont="1" applyFill="1" applyAlignment="1">
      <alignment horizontal="right"/>
    </xf>
    <xf numFmtId="176" fontId="0" fillId="33" borderId="0" xfId="42" applyNumberFormat="1" applyFont="1" applyFill="1" applyAlignment="1">
      <alignment horizontal="right"/>
    </xf>
    <xf numFmtId="178" fontId="0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horizontal="right"/>
    </xf>
    <xf numFmtId="174" fontId="0" fillId="33" borderId="0" xfId="42" applyNumberFormat="1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176" fontId="0" fillId="33" borderId="0" xfId="42" applyNumberFormat="1" applyFont="1" applyFill="1" applyBorder="1" applyAlignment="1">
      <alignment/>
    </xf>
    <xf numFmtId="175" fontId="2" fillId="33" borderId="0" xfId="0" applyNumberFormat="1" applyFont="1" applyFill="1" applyAlignment="1">
      <alignment horizontal="right"/>
    </xf>
    <xf numFmtId="174" fontId="0" fillId="33" borderId="0" xfId="42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8%20-%20GOVERN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6%20-%20FINANCIAL%20SERV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14%20-%20TOURI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10%20-%20HOU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old.02"/>
      <sheetName val=".02"/>
      <sheetName val=".03"/>
      <sheetName val=".04a"/>
      <sheetName val=".04b "/>
      <sheetName val="Sheet1"/>
      <sheetName val=".04 (old)"/>
    </sheetNames>
    <sheetDataSet>
      <sheetData sheetId="1">
        <row r="43">
          <cell r="C43">
            <v>515754</v>
          </cell>
          <cell r="G43">
            <v>454358</v>
          </cell>
          <cell r="K43">
            <v>578161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0.6new"/>
      <sheetName val=".07"/>
      <sheetName val=".08"/>
      <sheetName val=".09"/>
      <sheetName val=".10"/>
      <sheetName val=".11"/>
      <sheetName val=".12a &amp; .12b new"/>
      <sheetName val="0.6 old"/>
    </sheetNames>
    <sheetDataSet>
      <sheetData sheetId="1">
        <row r="57">
          <cell r="H57">
            <v>371</v>
          </cell>
        </row>
      </sheetData>
      <sheetData sheetId="3">
        <row r="30">
          <cell r="AM30">
            <v>85191.20999999998</v>
          </cell>
        </row>
      </sheetData>
      <sheetData sheetId="8">
        <row r="51">
          <cell r="H51">
            <v>91206</v>
          </cell>
        </row>
      </sheetData>
      <sheetData sheetId="11">
        <row r="18">
          <cell r="S18">
            <v>9438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.06"/>
      <sheetName val=".07"/>
      <sheetName val="Notes"/>
    </sheetNames>
    <sheetDataSet>
      <sheetData sheetId="1">
        <row r="57">
          <cell r="D57">
            <v>288.272</v>
          </cell>
          <cell r="G57">
            <v>1597.838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b &amp; c"/>
      <sheetName val=".03"/>
      <sheetName val=".04 "/>
      <sheetName val=".05"/>
      <sheetName val=".05 old"/>
      <sheetName val=".06 "/>
      <sheetName val=".02 &amp; .05"/>
      <sheetName val=".07a &amp;.07b"/>
      <sheetName val=".07c &amp; .07d"/>
      <sheetName val=".07e &amp; .07f"/>
      <sheetName val=".08a &amp; .08b"/>
      <sheetName val=".09"/>
      <sheetName val=".01(new)"/>
      <sheetName val="Cons-Real"/>
      <sheetName val="Construc-final"/>
      <sheetName val="Chart1"/>
    </sheetNames>
    <sheetDataSet>
      <sheetData sheetId="13">
        <row r="15">
          <cell r="AJ15">
            <v>307.237155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4"/>
  <sheetViews>
    <sheetView view="pageBreakPreview" zoomScaleNormal="75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40.8515625" style="17" customWidth="1"/>
    <col min="2" max="2" width="10.28125" style="17" bestFit="1" customWidth="1"/>
    <col min="3" max="3" width="9.28125" style="17" hidden="1" customWidth="1"/>
    <col min="4" max="4" width="8.8515625" style="17" hidden="1" customWidth="1"/>
    <col min="5" max="5" width="9.28125" style="17" hidden="1" customWidth="1"/>
    <col min="6" max="6" width="9.421875" style="17" customWidth="1"/>
    <col min="7" max="12" width="8.7109375" style="17" customWidth="1"/>
    <col min="13" max="13" width="0.9921875" style="17" customWidth="1"/>
    <col min="14" max="14" width="7.8515625" style="17" customWidth="1"/>
    <col min="15" max="15" width="8.8515625" style="17" customWidth="1"/>
    <col min="16" max="16" width="11.7109375" style="17" customWidth="1"/>
    <col min="17" max="17" width="12.8515625" style="17" customWidth="1"/>
    <col min="18" max="18" width="13.28125" style="17" customWidth="1"/>
    <col min="19" max="16384" width="9.140625" style="17" customWidth="1"/>
  </cols>
  <sheetData>
    <row r="3" spans="1:15" ht="15.75">
      <c r="A3" s="9"/>
      <c r="B3" s="9"/>
      <c r="C3" s="9"/>
      <c r="D3" s="9"/>
      <c r="E3" s="9"/>
      <c r="F3" s="9"/>
      <c r="G3" s="9"/>
      <c r="H3" s="9"/>
      <c r="I3" s="9"/>
      <c r="J3" s="9"/>
      <c r="N3" s="52" t="s">
        <v>46</v>
      </c>
      <c r="O3" s="16"/>
    </row>
    <row r="4" spans="1:15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3"/>
      <c r="L4" s="13"/>
      <c r="M4" s="13"/>
      <c r="N4" s="13"/>
      <c r="O4" s="13"/>
    </row>
    <row r="5" s="19" customFormat="1" ht="9" customHeight="1"/>
    <row r="6" s="19" customFormat="1" ht="9" customHeight="1"/>
    <row r="7" s="19" customFormat="1" ht="9" customHeight="1"/>
    <row r="8" spans="1:9" s="1" customFormat="1" ht="16.5" customHeight="1">
      <c r="A8" s="15" t="s">
        <v>0</v>
      </c>
      <c r="B8" s="15"/>
      <c r="C8" s="15"/>
      <c r="D8" s="15"/>
      <c r="E8" s="15"/>
      <c r="F8" s="15"/>
      <c r="G8" s="15"/>
      <c r="H8" s="15"/>
      <c r="I8" s="15"/>
    </row>
    <row r="9" spans="1:15" s="1" customFormat="1" ht="10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5"/>
    </row>
    <row r="10" spans="10:15" ht="12.75">
      <c r="J10" s="21"/>
      <c r="K10" s="21"/>
      <c r="L10" s="21"/>
      <c r="M10" s="21"/>
      <c r="N10" s="21"/>
      <c r="O10" s="21"/>
    </row>
    <row r="11" spans="1:15" ht="12.75">
      <c r="A11" s="1" t="s">
        <v>18</v>
      </c>
      <c r="C11" s="3"/>
      <c r="D11" s="3"/>
      <c r="E11" s="3"/>
      <c r="F11" s="3" t="s">
        <v>13</v>
      </c>
      <c r="G11" s="3" t="s">
        <v>15</v>
      </c>
      <c r="H11" s="3" t="s">
        <v>13</v>
      </c>
      <c r="I11" s="3" t="s">
        <v>17</v>
      </c>
      <c r="J11" s="6"/>
      <c r="K11" s="21"/>
      <c r="L11" s="21"/>
      <c r="M11" s="21"/>
      <c r="N11" s="21"/>
      <c r="O11" s="21"/>
    </row>
    <row r="12" spans="1:15" ht="12.75">
      <c r="A12" s="1"/>
      <c r="C12" s="3"/>
      <c r="D12" s="3"/>
      <c r="E12" s="3"/>
      <c r="F12" s="3" t="s">
        <v>14</v>
      </c>
      <c r="G12" s="3" t="s">
        <v>13</v>
      </c>
      <c r="H12" s="3" t="s">
        <v>16</v>
      </c>
      <c r="I12" s="3" t="s">
        <v>13</v>
      </c>
      <c r="J12" s="6"/>
      <c r="K12" s="21"/>
      <c r="L12" s="21"/>
      <c r="M12" s="21"/>
      <c r="N12" s="21"/>
      <c r="O12" s="21"/>
    </row>
    <row r="13" spans="1:15" ht="12.75">
      <c r="A13" s="2"/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/>
    </row>
    <row r="14" spans="1:15" ht="12.75">
      <c r="A14" s="23"/>
      <c r="C14" s="23"/>
      <c r="D14" s="23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</row>
    <row r="15" spans="1:15" ht="12.75">
      <c r="A15" s="21" t="s">
        <v>10</v>
      </c>
      <c r="C15" s="24"/>
      <c r="D15" s="24"/>
      <c r="E15" s="24"/>
      <c r="F15" s="24">
        <f>SUM(G15:I15)</f>
        <v>93.00000000000001</v>
      </c>
      <c r="G15" s="24">
        <v>69.4</v>
      </c>
      <c r="H15" s="24">
        <v>14.9</v>
      </c>
      <c r="I15" s="24">
        <v>8.7</v>
      </c>
      <c r="J15" s="24"/>
      <c r="K15" s="21"/>
      <c r="L15" s="21"/>
      <c r="M15" s="21"/>
      <c r="N15" s="21"/>
      <c r="O15" s="21"/>
    </row>
    <row r="16" spans="1:15" ht="12.75">
      <c r="A16" s="21" t="s">
        <v>11</v>
      </c>
      <c r="C16" s="24"/>
      <c r="D16" s="24"/>
      <c r="E16" s="24"/>
      <c r="F16" s="24">
        <f>SUM(G16:I16)</f>
        <v>9</v>
      </c>
      <c r="G16" s="24">
        <v>6.6</v>
      </c>
      <c r="H16" s="24">
        <v>0.1</v>
      </c>
      <c r="I16" s="24">
        <v>2.3</v>
      </c>
      <c r="J16" s="24"/>
      <c r="K16" s="21"/>
      <c r="L16" s="21"/>
      <c r="M16" s="21"/>
      <c r="N16" s="21"/>
      <c r="O16" s="21"/>
    </row>
    <row r="17" spans="1:15" ht="12.75">
      <c r="A17" s="21" t="s">
        <v>12</v>
      </c>
      <c r="C17" s="24"/>
      <c r="D17" s="24"/>
      <c r="E17" s="24"/>
      <c r="F17" s="24">
        <f>SUM(G17:I17)</f>
        <v>102</v>
      </c>
      <c r="G17" s="24">
        <f>G15+G16</f>
        <v>76</v>
      </c>
      <c r="H17" s="24">
        <f>H15+H16</f>
        <v>15</v>
      </c>
      <c r="I17" s="24">
        <f>I15+I16</f>
        <v>11</v>
      </c>
      <c r="J17" s="24"/>
      <c r="K17" s="21"/>
      <c r="L17" s="21"/>
      <c r="M17" s="21"/>
      <c r="N17" s="21"/>
      <c r="O17" s="21"/>
    </row>
    <row r="18" spans="1:15" ht="12.75">
      <c r="A18" s="21"/>
      <c r="C18" s="24"/>
      <c r="D18" s="24"/>
      <c r="E18" s="24"/>
      <c r="F18" s="24"/>
      <c r="G18" s="24"/>
      <c r="H18" s="24"/>
      <c r="I18" s="24"/>
      <c r="J18" s="24"/>
      <c r="K18" s="21"/>
      <c r="L18" s="21"/>
      <c r="M18" s="21"/>
      <c r="N18" s="21"/>
      <c r="O18" s="21"/>
    </row>
    <row r="19" spans="1:15" ht="12.75">
      <c r="A19" s="53" t="s">
        <v>48</v>
      </c>
      <c r="B19" s="24"/>
      <c r="C19" s="24"/>
      <c r="D19" s="24"/>
      <c r="E19" s="24"/>
      <c r="F19" s="24">
        <f>SUM(G19:I19)</f>
        <v>264.1</v>
      </c>
      <c r="G19" s="24">
        <v>196.8</v>
      </c>
      <c r="H19" s="24">
        <v>38.8</v>
      </c>
      <c r="I19" s="24">
        <v>28.5</v>
      </c>
      <c r="J19" s="24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" t="s">
        <v>24</v>
      </c>
      <c r="B21" s="2"/>
      <c r="C21" s="2"/>
      <c r="D21" s="2"/>
      <c r="E21" s="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ht="12.75">
      <c r="A22" s="15"/>
      <c r="B22" s="15"/>
      <c r="C22" s="15"/>
      <c r="D22" s="15"/>
      <c r="E22" s="15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ht="12.75">
      <c r="J23" s="21"/>
    </row>
    <row r="24" spans="1:15" ht="12.75">
      <c r="A24" s="1" t="s">
        <v>26</v>
      </c>
      <c r="B24" s="57" t="s">
        <v>57</v>
      </c>
      <c r="C24" s="1">
        <v>1998</v>
      </c>
      <c r="D24" s="1">
        <v>1999</v>
      </c>
      <c r="E24" s="1">
        <v>2000</v>
      </c>
      <c r="F24" s="1">
        <v>2001</v>
      </c>
      <c r="G24" s="1">
        <v>2002</v>
      </c>
      <c r="H24" s="1">
        <v>2003</v>
      </c>
      <c r="I24" s="1">
        <v>2004</v>
      </c>
      <c r="J24" s="1">
        <v>2005</v>
      </c>
      <c r="K24" s="1">
        <v>2006</v>
      </c>
      <c r="L24" s="1">
        <v>2007</v>
      </c>
      <c r="M24" s="1"/>
      <c r="N24" s="1">
        <v>2008</v>
      </c>
      <c r="O24" s="1"/>
    </row>
    <row r="25" ht="12.75">
      <c r="B25" s="40"/>
    </row>
    <row r="26" spans="1:15" ht="14.25">
      <c r="A26" s="17" t="s">
        <v>37</v>
      </c>
      <c r="B26" s="40"/>
      <c r="C26" s="25">
        <v>1275.5</v>
      </c>
      <c r="D26" s="25">
        <v>1382.5</v>
      </c>
      <c r="E26" s="25">
        <v>1444.9</v>
      </c>
      <c r="F26" s="25">
        <v>1482.3</v>
      </c>
      <c r="G26" s="25">
        <v>1546</v>
      </c>
      <c r="H26" s="25">
        <v>1603.2</v>
      </c>
      <c r="I26" s="25">
        <v>1688.8</v>
      </c>
      <c r="J26" s="25">
        <v>1929.9</v>
      </c>
      <c r="K26" s="25">
        <v>2034.8</v>
      </c>
      <c r="L26" s="25">
        <v>2140.8</v>
      </c>
      <c r="M26" s="25"/>
      <c r="N26" s="25">
        <v>2254.1</v>
      </c>
      <c r="O26" s="25"/>
    </row>
    <row r="27" spans="1:15" ht="14.25">
      <c r="A27" s="17" t="s">
        <v>38</v>
      </c>
      <c r="B27" s="40"/>
      <c r="C27" s="25">
        <v>5.8</v>
      </c>
      <c r="D27" s="25">
        <v>3.4</v>
      </c>
      <c r="E27" s="25">
        <v>1</v>
      </c>
      <c r="F27" s="25">
        <v>0.6</v>
      </c>
      <c r="G27" s="25">
        <v>1.7</v>
      </c>
      <c r="H27" s="25">
        <v>2</v>
      </c>
      <c r="I27" s="25">
        <v>0.9</v>
      </c>
      <c r="J27" s="25">
        <v>6.5</v>
      </c>
      <c r="K27" s="25">
        <v>4.6</v>
      </c>
      <c r="L27" s="25">
        <v>2.2</v>
      </c>
      <c r="M27" s="25"/>
      <c r="N27" s="17">
        <v>1.1</v>
      </c>
      <c r="O27" s="25"/>
    </row>
    <row r="28" spans="1:15" ht="14.25">
      <c r="A28" s="17" t="s">
        <v>39</v>
      </c>
      <c r="B28" s="40"/>
      <c r="C28" s="26">
        <v>33470</v>
      </c>
      <c r="D28" s="27">
        <v>35449</v>
      </c>
      <c r="E28" s="27">
        <v>35943</v>
      </c>
      <c r="F28" s="10">
        <v>35848</v>
      </c>
      <c r="G28" s="10">
        <v>36418</v>
      </c>
      <c r="H28" s="10">
        <v>36793</v>
      </c>
      <c r="I28" s="10">
        <v>38173</v>
      </c>
      <c r="J28" s="10">
        <v>39913</v>
      </c>
      <c r="K28" s="10">
        <v>39137</v>
      </c>
      <c r="L28" s="38">
        <v>39571.16451016636</v>
      </c>
      <c r="M28" s="10"/>
      <c r="N28" s="38">
        <v>40253</v>
      </c>
      <c r="O28" s="10"/>
    </row>
    <row r="29" spans="1:15" ht="14.25">
      <c r="A29" s="17" t="s">
        <v>1</v>
      </c>
      <c r="B29" s="40"/>
      <c r="C29" s="27">
        <v>21820</v>
      </c>
      <c r="D29" s="26" t="s">
        <v>19</v>
      </c>
      <c r="E29" s="26" t="s">
        <v>19</v>
      </c>
      <c r="F29" s="27">
        <v>25862</v>
      </c>
      <c r="G29" s="27">
        <v>27354</v>
      </c>
      <c r="H29" s="27">
        <v>28827</v>
      </c>
      <c r="I29" s="27">
        <v>28946</v>
      </c>
      <c r="J29" s="27">
        <v>35464</v>
      </c>
      <c r="K29" s="27">
        <v>35016</v>
      </c>
      <c r="L29" s="27">
        <v>36026</v>
      </c>
      <c r="M29" s="54" t="s">
        <v>49</v>
      </c>
      <c r="N29" s="27">
        <v>37450</v>
      </c>
      <c r="O29" s="27"/>
    </row>
    <row r="30" spans="1:15" ht="12.75">
      <c r="A30" s="17" t="s">
        <v>2</v>
      </c>
      <c r="B30" s="40"/>
      <c r="C30" s="25">
        <v>3.9823982398239823</v>
      </c>
      <c r="D30" s="28" t="s">
        <v>19</v>
      </c>
      <c r="E30" s="28" t="s">
        <v>19</v>
      </c>
      <c r="F30" s="25">
        <v>7.5432575432575435</v>
      </c>
      <c r="G30" s="25">
        <v>5.365853658536586</v>
      </c>
      <c r="H30" s="25">
        <v>3.6</v>
      </c>
      <c r="I30" s="25">
        <v>4.3</v>
      </c>
      <c r="J30" s="25">
        <v>3.5</v>
      </c>
      <c r="K30" s="25">
        <v>2.6</v>
      </c>
      <c r="L30" s="25">
        <v>3.8</v>
      </c>
      <c r="M30" s="25"/>
      <c r="N30" s="25">
        <v>4</v>
      </c>
      <c r="O30" s="25"/>
    </row>
    <row r="31" spans="1:15" ht="12.75">
      <c r="A31" s="17" t="s">
        <v>3</v>
      </c>
      <c r="B31" s="40"/>
      <c r="C31" s="29">
        <v>111.1</v>
      </c>
      <c r="D31" s="29">
        <v>118.7</v>
      </c>
      <c r="E31" s="29">
        <v>121.9</v>
      </c>
      <c r="F31" s="29">
        <v>123.3</v>
      </c>
      <c r="G31" s="29">
        <v>126.3</v>
      </c>
      <c r="H31" s="25">
        <v>127.1</v>
      </c>
      <c r="I31" s="29">
        <v>132.7</v>
      </c>
      <c r="J31" s="25">
        <v>142.4</v>
      </c>
      <c r="K31" s="29">
        <v>143.5</v>
      </c>
      <c r="L31" s="29">
        <v>147.7</v>
      </c>
      <c r="M31" s="29"/>
      <c r="N31" s="29">
        <v>153.7</v>
      </c>
      <c r="O31" s="29"/>
    </row>
    <row r="32" spans="1:15" ht="12.75">
      <c r="A32" s="17" t="s">
        <v>29</v>
      </c>
      <c r="B32" s="40"/>
      <c r="C32" s="25">
        <v>3</v>
      </c>
      <c r="D32" s="25">
        <v>6.8</v>
      </c>
      <c r="E32" s="25">
        <v>2.7</v>
      </c>
      <c r="F32" s="25">
        <v>1.1</v>
      </c>
      <c r="G32" s="25">
        <v>2.4</v>
      </c>
      <c r="H32" s="25">
        <v>0.6</v>
      </c>
      <c r="I32" s="25">
        <v>4.4</v>
      </c>
      <c r="J32" s="25">
        <v>7.3</v>
      </c>
      <c r="K32" s="25">
        <v>0.8</v>
      </c>
      <c r="L32" s="25">
        <v>2.9</v>
      </c>
      <c r="M32" s="25"/>
      <c r="N32" s="25">
        <v>4.1</v>
      </c>
      <c r="O32" s="25"/>
    </row>
    <row r="33" spans="1:15" ht="14.25">
      <c r="A33" s="17" t="s">
        <v>51</v>
      </c>
      <c r="B33" s="40"/>
      <c r="C33" s="25">
        <v>447.8</v>
      </c>
      <c r="D33" s="25">
        <v>452.152</v>
      </c>
      <c r="E33" s="25">
        <v>574.7</v>
      </c>
      <c r="F33" s="25">
        <v>514.5</v>
      </c>
      <c r="G33" s="25">
        <v>496.6</v>
      </c>
      <c r="H33" s="25">
        <v>546.2</v>
      </c>
      <c r="I33" s="25">
        <v>718.9</v>
      </c>
      <c r="J33" s="25">
        <v>976.3</v>
      </c>
      <c r="K33" s="25">
        <v>868.7</v>
      </c>
      <c r="L33" s="25">
        <v>860</v>
      </c>
      <c r="M33" s="25"/>
      <c r="N33" s="25">
        <v>876.5</v>
      </c>
      <c r="O33" s="25"/>
    </row>
    <row r="34" spans="1:15" ht="14.25">
      <c r="A34" s="17" t="s">
        <v>52</v>
      </c>
      <c r="C34" s="30">
        <v>1</v>
      </c>
      <c r="D34" s="31">
        <v>1.2</v>
      </c>
      <c r="E34" s="31">
        <v>2</v>
      </c>
      <c r="F34" s="31">
        <v>3.5</v>
      </c>
      <c r="G34" s="25">
        <v>2.3</v>
      </c>
      <c r="H34" s="25">
        <v>19.7</v>
      </c>
      <c r="I34" s="25">
        <v>20.4</v>
      </c>
      <c r="J34" s="25">
        <v>49.4</v>
      </c>
      <c r="K34" s="25">
        <v>21.5</v>
      </c>
      <c r="L34" s="25">
        <v>22.1</v>
      </c>
      <c r="M34" s="25"/>
      <c r="N34" s="25">
        <v>13.8</v>
      </c>
      <c r="O34" s="25"/>
    </row>
    <row r="35" spans="1:15" ht="12.75">
      <c r="A35" s="17" t="s">
        <v>32</v>
      </c>
      <c r="C35" s="25">
        <v>248.874976</v>
      </c>
      <c r="D35" s="31">
        <f>(279552.115+606.074+41.374)/1000</f>
        <v>280.199563</v>
      </c>
      <c r="E35" s="25">
        <f>274052.243/1000</f>
        <v>274.05224300000003</v>
      </c>
      <c r="F35" s="56" t="s">
        <v>33</v>
      </c>
      <c r="G35" s="29">
        <v>314</v>
      </c>
      <c r="H35" s="25">
        <v>326.2</v>
      </c>
      <c r="I35" s="29">
        <v>336.4</v>
      </c>
      <c r="J35" s="29">
        <v>428.6</v>
      </c>
      <c r="K35" s="25">
        <v>500.4</v>
      </c>
      <c r="L35" s="25">
        <v>513</v>
      </c>
      <c r="M35" s="25"/>
      <c r="N35" s="25">
        <v>522.2</v>
      </c>
      <c r="O35" s="25"/>
    </row>
    <row r="36" spans="1:16" ht="12.75">
      <c r="A36" s="17" t="s">
        <v>35</v>
      </c>
      <c r="C36" s="25">
        <f>198877/1000</f>
        <v>198.877</v>
      </c>
      <c r="D36" s="25">
        <f>266645/1000</f>
        <v>266.645</v>
      </c>
      <c r="E36" s="25">
        <f>284219/1000</f>
        <v>284.219</v>
      </c>
      <c r="F36" s="56" t="s">
        <v>33</v>
      </c>
      <c r="G36" s="25">
        <v>295.6</v>
      </c>
      <c r="H36" s="25">
        <v>305.2</v>
      </c>
      <c r="I36" s="25">
        <v>378.1</v>
      </c>
      <c r="J36" s="25">
        <v>430.3</v>
      </c>
      <c r="K36" s="25">
        <v>433.1</v>
      </c>
      <c r="L36" s="25">
        <v>552</v>
      </c>
      <c r="M36" s="25"/>
      <c r="N36" s="25">
        <v>653.3</v>
      </c>
      <c r="O36" s="25"/>
      <c r="P36" s="32"/>
    </row>
    <row r="37" spans="1:18" ht="15">
      <c r="A37" s="17" t="s">
        <v>27</v>
      </c>
      <c r="C37" s="25">
        <f>44755/1000</f>
        <v>44.755</v>
      </c>
      <c r="D37" s="25">
        <f>56257/1000</f>
        <v>56.257</v>
      </c>
      <c r="E37" s="25">
        <f>51149/1000</f>
        <v>51.149</v>
      </c>
      <c r="F37" s="25">
        <v>51.297662999999986</v>
      </c>
      <c r="G37" s="25">
        <v>51.579758999999996</v>
      </c>
      <c r="H37" s="25">
        <v>54.265800000000006</v>
      </c>
      <c r="I37" s="25">
        <v>73.83745</v>
      </c>
      <c r="J37" s="25">
        <v>74.088324</v>
      </c>
      <c r="K37" s="36">
        <v>78.2</v>
      </c>
      <c r="L37" s="36">
        <v>81.83664999999999</v>
      </c>
      <c r="M37" s="25"/>
      <c r="N37" s="36">
        <v>83.60064999999999</v>
      </c>
      <c r="O37" s="25"/>
      <c r="P37" s="11"/>
      <c r="Q37" s="11"/>
      <c r="R37" s="11"/>
    </row>
    <row r="38" spans="1:18" ht="14.25">
      <c r="A38" s="17" t="s">
        <v>40</v>
      </c>
      <c r="C38" s="30">
        <f>146884/1000</f>
        <v>146.884</v>
      </c>
      <c r="D38" s="25">
        <f>180389/1000</f>
        <v>180.389</v>
      </c>
      <c r="E38" s="25">
        <f>183663/1000</f>
        <v>183.663</v>
      </c>
      <c r="F38" s="25">
        <v>203.582663</v>
      </c>
      <c r="G38" s="25">
        <v>206.116759</v>
      </c>
      <c r="H38" s="25">
        <v>403.6298</v>
      </c>
      <c r="I38" s="25">
        <v>701.95945</v>
      </c>
      <c r="J38" s="25">
        <v>379.676324</v>
      </c>
      <c r="K38" s="36">
        <v>335.647071</v>
      </c>
      <c r="L38" s="36">
        <v>321.7499833333333</v>
      </c>
      <c r="M38" s="25"/>
      <c r="N38" s="36">
        <v>334.3289833333333</v>
      </c>
      <c r="O38" s="25"/>
      <c r="P38" s="21"/>
      <c r="Q38" s="21"/>
      <c r="R38" s="21"/>
    </row>
    <row r="39" spans="1:15" ht="12.75">
      <c r="A39" s="17" t="s">
        <v>34</v>
      </c>
      <c r="C39" s="25">
        <v>1156.57</v>
      </c>
      <c r="D39" s="25">
        <v>1528.9</v>
      </c>
      <c r="E39" s="25">
        <v>1673.5</v>
      </c>
      <c r="F39" s="31">
        <v>1693.915</v>
      </c>
      <c r="G39" s="29">
        <v>1614.055</v>
      </c>
      <c r="H39" s="25">
        <v>1878.656</v>
      </c>
      <c r="I39" s="28">
        <v>2105.657</v>
      </c>
      <c r="J39" s="25">
        <v>1949.2</v>
      </c>
      <c r="K39" s="25">
        <v>2127.3</v>
      </c>
      <c r="L39" s="25">
        <v>2257</v>
      </c>
      <c r="M39" s="25"/>
      <c r="N39" s="25">
        <v>2763.1</v>
      </c>
      <c r="O39" s="25"/>
    </row>
    <row r="40" spans="1:15" ht="12.75">
      <c r="A40" s="17" t="s">
        <v>25</v>
      </c>
      <c r="C40" s="33"/>
      <c r="D40" s="33">
        <v>8.5</v>
      </c>
      <c r="E40" s="33">
        <v>9.5</v>
      </c>
      <c r="F40" s="34">
        <v>6.7925</v>
      </c>
      <c r="G40" s="34">
        <v>4.6675</v>
      </c>
      <c r="H40" s="34">
        <v>4.125</v>
      </c>
      <c r="I40" s="34">
        <v>4.335</v>
      </c>
      <c r="J40" s="34">
        <v>6.19</v>
      </c>
      <c r="K40" s="33">
        <v>7.96</v>
      </c>
      <c r="L40" s="33">
        <v>8.02</v>
      </c>
      <c r="M40" s="33"/>
      <c r="N40" s="33">
        <v>4.91</v>
      </c>
      <c r="O40" s="33"/>
    </row>
    <row r="41" spans="1:15" ht="14.25">
      <c r="A41" s="17" t="s">
        <v>53</v>
      </c>
      <c r="C41" s="27">
        <v>584</v>
      </c>
      <c r="D41" s="27">
        <v>570</v>
      </c>
      <c r="E41" s="27">
        <v>580</v>
      </c>
      <c r="F41" s="27">
        <v>545</v>
      </c>
      <c r="G41" s="27">
        <v>508</v>
      </c>
      <c r="H41" s="27">
        <v>471</v>
      </c>
      <c r="I41" s="27">
        <v>446</v>
      </c>
      <c r="J41" s="27">
        <v>432</v>
      </c>
      <c r="K41" s="27">
        <v>425</v>
      </c>
      <c r="L41" s="27">
        <v>419</v>
      </c>
      <c r="M41" s="27"/>
      <c r="N41" s="27">
        <v>419</v>
      </c>
      <c r="O41" s="25"/>
    </row>
    <row r="42" spans="1:15" ht="12.75">
      <c r="A42" s="17" t="s">
        <v>43</v>
      </c>
      <c r="C42" s="27">
        <v>1979</v>
      </c>
      <c r="D42" s="27">
        <v>2271</v>
      </c>
      <c r="E42" s="27">
        <v>3014</v>
      </c>
      <c r="F42" s="27">
        <v>3648</v>
      </c>
      <c r="G42" s="27">
        <v>4285</v>
      </c>
      <c r="H42" s="27">
        <v>4808</v>
      </c>
      <c r="I42" s="27">
        <v>5932</v>
      </c>
      <c r="J42" s="27">
        <v>7106</v>
      </c>
      <c r="K42" s="27">
        <v>8134</v>
      </c>
      <c r="L42" s="27">
        <v>9413</v>
      </c>
      <c r="M42" s="27"/>
      <c r="N42" s="27">
        <v>9870</v>
      </c>
      <c r="O42" s="25"/>
    </row>
    <row r="43" spans="1:15" ht="12.75">
      <c r="A43" s="17" t="s">
        <v>42</v>
      </c>
      <c r="C43" s="27">
        <v>45169</v>
      </c>
      <c r="D43" s="27">
        <v>50951</v>
      </c>
      <c r="E43" s="27">
        <v>59922</v>
      </c>
      <c r="F43" s="27">
        <v>64495</v>
      </c>
      <c r="G43" s="27">
        <v>65259</v>
      </c>
      <c r="H43" s="27">
        <v>68078</v>
      </c>
      <c r="I43" s="27">
        <v>70133</v>
      </c>
      <c r="J43" s="27">
        <v>74905</v>
      </c>
      <c r="K43" s="27">
        <v>83532</v>
      </c>
      <c r="L43" s="27">
        <v>87109</v>
      </c>
      <c r="M43" s="27"/>
      <c r="N43" s="27">
        <v>93693</v>
      </c>
      <c r="O43" s="25"/>
    </row>
    <row r="44" spans="1:15" ht="12.75">
      <c r="A44" s="17" t="s">
        <v>4</v>
      </c>
      <c r="C44" s="27">
        <v>516</v>
      </c>
      <c r="D44" s="27">
        <v>529</v>
      </c>
      <c r="E44" s="27">
        <v>545</v>
      </c>
      <c r="F44" s="27">
        <v>573</v>
      </c>
      <c r="G44" s="27">
        <v>629</v>
      </c>
      <c r="H44" s="27">
        <v>672</v>
      </c>
      <c r="I44" s="27">
        <v>722</v>
      </c>
      <c r="J44" s="27">
        <v>759</v>
      </c>
      <c r="K44" s="27">
        <v>767</v>
      </c>
      <c r="L44" s="27">
        <v>793</v>
      </c>
      <c r="M44" s="27"/>
      <c r="N44" s="27">
        <v>805</v>
      </c>
      <c r="O44" s="25"/>
    </row>
    <row r="45" spans="1:15" ht="12.75">
      <c r="A45" s="17" t="s">
        <v>20</v>
      </c>
      <c r="C45" s="25">
        <v>404.2</v>
      </c>
      <c r="D45" s="25">
        <v>394.7</v>
      </c>
      <c r="E45" s="25">
        <v>354.1</v>
      </c>
      <c r="F45" s="25">
        <v>334.1</v>
      </c>
      <c r="G45" s="25">
        <v>302.8</v>
      </c>
      <c r="H45" s="25">
        <v>293.5</v>
      </c>
      <c r="I45" s="25">
        <v>259.9</v>
      </c>
      <c r="J45" s="25">
        <v>167.8</v>
      </c>
      <c r="K45" s="25">
        <v>267.3</v>
      </c>
      <c r="L45" s="25">
        <v>291.5</v>
      </c>
      <c r="M45" s="25"/>
      <c r="N45" s="25">
        <v>302.9</v>
      </c>
      <c r="O45" s="25"/>
    </row>
    <row r="46" spans="1:15" ht="12.75">
      <c r="A46" s="17" t="s">
        <v>21</v>
      </c>
      <c r="C46" s="25">
        <v>871.4</v>
      </c>
      <c r="D46" s="25">
        <v>1035.5</v>
      </c>
      <c r="E46" s="25">
        <v>1030.9</v>
      </c>
      <c r="F46" s="25">
        <v>1214.8</v>
      </c>
      <c r="G46" s="25">
        <v>1574.8</v>
      </c>
      <c r="H46" s="25">
        <v>1819</v>
      </c>
      <c r="I46" s="25">
        <v>1693.3</v>
      </c>
      <c r="J46" s="27">
        <v>1799</v>
      </c>
      <c r="K46" s="25">
        <v>1930.1</v>
      </c>
      <c r="L46" s="25">
        <v>1715.7</v>
      </c>
      <c r="M46" s="25"/>
      <c r="N46" s="25">
        <v>1553.1</v>
      </c>
      <c r="O46" s="25"/>
    </row>
    <row r="47" spans="1:15" ht="12.75">
      <c r="A47" s="17" t="s">
        <v>44</v>
      </c>
      <c r="C47" s="25">
        <v>293.2</v>
      </c>
      <c r="D47" s="25">
        <v>407.7</v>
      </c>
      <c r="E47" s="35">
        <v>322.5</v>
      </c>
      <c r="F47" s="25">
        <v>157.1</v>
      </c>
      <c r="G47" s="25">
        <v>243.9</v>
      </c>
      <c r="H47" s="19">
        <v>273.9</v>
      </c>
      <c r="I47" s="25">
        <v>470.04</v>
      </c>
      <c r="J47" s="25">
        <v>520.5</v>
      </c>
      <c r="K47" s="25">
        <v>638.887</v>
      </c>
      <c r="L47" s="25">
        <v>505.2</v>
      </c>
      <c r="M47" s="25"/>
      <c r="N47" s="25">
        <v>508.8</v>
      </c>
      <c r="O47" s="17">
        <f>27904+480855</f>
        <v>508759</v>
      </c>
    </row>
    <row r="48" spans="1:15" ht="12.75">
      <c r="A48" s="17" t="s">
        <v>28</v>
      </c>
      <c r="C48" s="36">
        <v>317.234</v>
      </c>
      <c r="D48" s="36">
        <v>222.5</v>
      </c>
      <c r="E48" s="17">
        <v>257.3</v>
      </c>
      <c r="F48" s="17">
        <v>172.8</v>
      </c>
      <c r="G48" s="25">
        <v>269.927</v>
      </c>
      <c r="H48" s="19">
        <v>324.3</v>
      </c>
      <c r="I48" s="25">
        <v>339.2</v>
      </c>
      <c r="J48" s="25">
        <v>450.8</v>
      </c>
      <c r="K48" s="25">
        <v>691.1</v>
      </c>
      <c r="L48" s="25">
        <v>545.5</v>
      </c>
      <c r="M48" s="25"/>
      <c r="N48" s="25">
        <v>558.1</v>
      </c>
      <c r="O48" s="25"/>
    </row>
    <row r="49" spans="1:15" ht="12.75">
      <c r="A49" s="17" t="s">
        <v>36</v>
      </c>
      <c r="C49" s="36"/>
      <c r="D49" s="36"/>
      <c r="F49" s="42" t="s">
        <v>33</v>
      </c>
      <c r="G49" s="28" t="s">
        <v>33</v>
      </c>
      <c r="H49" s="37">
        <v>66567</v>
      </c>
      <c r="I49" s="27">
        <v>96293</v>
      </c>
      <c r="J49" s="27">
        <v>110656</v>
      </c>
      <c r="K49" s="27">
        <v>122167</v>
      </c>
      <c r="L49" s="27">
        <v>130622</v>
      </c>
      <c r="M49" s="27"/>
      <c r="N49" s="27">
        <v>121448</v>
      </c>
      <c r="O49" s="25"/>
    </row>
    <row r="50" spans="3:9" ht="12.75">
      <c r="C50" s="25"/>
      <c r="D50" s="25"/>
      <c r="E50" s="25"/>
      <c r="F50" s="8"/>
      <c r="G50" s="14"/>
      <c r="H50" s="7"/>
      <c r="I50" s="7"/>
    </row>
    <row r="51" spans="1:9" ht="12.75">
      <c r="A51" s="1" t="s">
        <v>23</v>
      </c>
      <c r="C51" s="25"/>
      <c r="D51" s="25"/>
      <c r="E51" s="25"/>
      <c r="F51" s="8"/>
      <c r="G51" s="8"/>
      <c r="H51" s="7"/>
      <c r="I51" s="7"/>
    </row>
    <row r="52" spans="3:11" ht="12.75">
      <c r="C52" s="25"/>
      <c r="D52" s="25"/>
      <c r="E52" s="25"/>
      <c r="F52" s="8"/>
      <c r="G52" s="8"/>
      <c r="J52" s="7"/>
      <c r="K52" s="7"/>
    </row>
    <row r="53" spans="1:15" ht="14.25">
      <c r="A53" s="17" t="s">
        <v>22</v>
      </c>
      <c r="C53" s="27">
        <v>38400</v>
      </c>
      <c r="D53" s="38">
        <v>39600</v>
      </c>
      <c r="E53" s="38">
        <v>40800</v>
      </c>
      <c r="F53" s="38">
        <v>41900</v>
      </c>
      <c r="G53" s="38">
        <v>43004</v>
      </c>
      <c r="H53" s="39">
        <v>44144</v>
      </c>
      <c r="I53" s="39">
        <v>36340</v>
      </c>
      <c r="J53" s="39">
        <v>52466</v>
      </c>
      <c r="K53" s="39">
        <v>53172</v>
      </c>
      <c r="L53" s="39">
        <v>54986</v>
      </c>
      <c r="M53" s="54" t="s">
        <v>49</v>
      </c>
      <c r="N53" s="39">
        <v>57009</v>
      </c>
      <c r="O53" s="39"/>
    </row>
    <row r="54" spans="1:15" ht="12.75">
      <c r="A54" s="17" t="s">
        <v>6</v>
      </c>
      <c r="C54" s="40">
        <v>4.918032786885251</v>
      </c>
      <c r="D54" s="40">
        <v>3.1</v>
      </c>
      <c r="E54" s="36">
        <v>3</v>
      </c>
      <c r="F54" s="36">
        <v>2.7</v>
      </c>
      <c r="G54" s="36">
        <v>2.6</v>
      </c>
      <c r="H54" s="36">
        <v>2.7</v>
      </c>
      <c r="I54" s="36">
        <v>-17.7</v>
      </c>
      <c r="J54" s="36">
        <v>44.4</v>
      </c>
      <c r="K54" s="36">
        <v>1.3</v>
      </c>
      <c r="L54" s="36">
        <v>3.41</v>
      </c>
      <c r="M54" s="36"/>
      <c r="N54" s="36">
        <v>3.66</v>
      </c>
      <c r="O54" s="36"/>
    </row>
    <row r="55" spans="1:15" ht="14.25">
      <c r="A55" s="17" t="s">
        <v>5</v>
      </c>
      <c r="C55" s="40">
        <v>55</v>
      </c>
      <c r="D55" s="40">
        <v>53</v>
      </c>
      <c r="E55" s="40">
        <v>53</v>
      </c>
      <c r="F55" s="40">
        <v>53</v>
      </c>
      <c r="G55" s="40">
        <v>57.9</v>
      </c>
      <c r="H55" s="40">
        <v>59</v>
      </c>
      <c r="I55" s="40">
        <v>61</v>
      </c>
      <c r="J55" s="40">
        <v>61</v>
      </c>
      <c r="K55" s="40">
        <v>61</v>
      </c>
      <c r="L55" s="40">
        <v>57</v>
      </c>
      <c r="M55" s="54" t="s">
        <v>49</v>
      </c>
      <c r="N55" s="40">
        <v>56</v>
      </c>
      <c r="O55" s="40"/>
    </row>
    <row r="56" spans="1:15" ht="12.75">
      <c r="A56" s="21" t="s">
        <v>41</v>
      </c>
      <c r="B56" s="21"/>
      <c r="C56" s="38">
        <v>11.731660231660232</v>
      </c>
      <c r="D56" s="38">
        <v>10.655348047538201</v>
      </c>
      <c r="E56" s="41">
        <v>11.528985507246377</v>
      </c>
      <c r="F56" s="38">
        <v>12.092627599243857</v>
      </c>
      <c r="G56" s="38">
        <v>12.523255813953488</v>
      </c>
      <c r="H56" s="38">
        <v>12.255597014925373</v>
      </c>
      <c r="I56" s="38">
        <v>12.542268041237113</v>
      </c>
      <c r="J56" s="58">
        <v>11.420435510887772</v>
      </c>
      <c r="K56" s="39">
        <v>10.17655571635311</v>
      </c>
      <c r="L56" s="39">
        <v>10.8</v>
      </c>
      <c r="M56" s="39"/>
      <c r="N56" s="39">
        <v>11</v>
      </c>
      <c r="O56" s="43"/>
    </row>
    <row r="57" spans="1:15" ht="14.25">
      <c r="A57" s="22" t="s">
        <v>7</v>
      </c>
      <c r="B57" s="22"/>
      <c r="C57" s="44">
        <v>2</v>
      </c>
      <c r="D57" s="44">
        <v>1.9</v>
      </c>
      <c r="E57" s="45">
        <v>2.1</v>
      </c>
      <c r="F57" s="55" t="s">
        <v>50</v>
      </c>
      <c r="G57" s="55" t="s">
        <v>50</v>
      </c>
      <c r="H57" s="55" t="s">
        <v>50</v>
      </c>
      <c r="I57" s="55" t="s">
        <v>50</v>
      </c>
      <c r="J57" s="55" t="s">
        <v>50</v>
      </c>
      <c r="K57" s="46">
        <v>2.5</v>
      </c>
      <c r="L57" s="46">
        <v>2.7</v>
      </c>
      <c r="M57" s="46"/>
      <c r="N57" s="46">
        <v>2.6</v>
      </c>
      <c r="O57" s="43"/>
    </row>
    <row r="58" spans="1:8" ht="12.75" hidden="1">
      <c r="A58" s="17" t="s">
        <v>8</v>
      </c>
      <c r="C58" s="40">
        <v>77</v>
      </c>
      <c r="D58" s="40">
        <v>72.7</v>
      </c>
      <c r="E58" s="36">
        <v>79.8</v>
      </c>
      <c r="F58" s="36">
        <v>95.4</v>
      </c>
      <c r="G58" s="36">
        <v>91.9</v>
      </c>
      <c r="H58" s="47" t="s">
        <v>30</v>
      </c>
    </row>
    <row r="59" spans="1:9" ht="12.75" hidden="1">
      <c r="A59" s="22" t="s">
        <v>9</v>
      </c>
      <c r="B59" s="22"/>
      <c r="C59" s="44">
        <v>22.4</v>
      </c>
      <c r="D59" s="44">
        <v>21.3</v>
      </c>
      <c r="E59" s="45">
        <v>19.6</v>
      </c>
      <c r="F59" s="45">
        <v>19.4</v>
      </c>
      <c r="G59" s="45">
        <v>17.6</v>
      </c>
      <c r="H59" s="48" t="s">
        <v>30</v>
      </c>
      <c r="I59" s="49" t="s">
        <v>30</v>
      </c>
    </row>
    <row r="61" ht="12.75">
      <c r="A61" s="1" t="s">
        <v>47</v>
      </c>
    </row>
    <row r="62" ht="14.25">
      <c r="A62" s="5" t="s">
        <v>54</v>
      </c>
    </row>
    <row r="63" ht="12.75">
      <c r="A63" s="51" t="s">
        <v>55</v>
      </c>
    </row>
    <row r="64" ht="14.25">
      <c r="A64" s="5" t="s">
        <v>45</v>
      </c>
    </row>
    <row r="65" ht="14.25">
      <c r="A65" s="5" t="s">
        <v>56</v>
      </c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spans="1:15" ht="9" customHeight="1">
      <c r="A73" s="1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2.75">
      <c r="A74" s="161" t="s">
        <v>31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50"/>
    </row>
  </sheetData>
  <sheetProtection/>
  <mergeCells count="1">
    <mergeCell ref="A74:N74"/>
  </mergeCells>
  <printOptions horizontalCentered="1"/>
  <pageMargins left="0.87" right="0.84" top="0.84" bottom="0.84" header="0.5" footer="0.5"/>
  <pageSetup horizontalDpi="600" verticalDpi="600" orientation="portrait" scale="71" r:id="rId3"/>
  <legacyDrawing r:id="rId2"/>
  <oleObjects>
    <oleObject progId="MSPhotoEd.3" shapeId="6739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AF72"/>
  <sheetViews>
    <sheetView tabSelected="1" view="pageBreakPreview" zoomScaleNormal="75" zoomScaleSheetLayoutView="100" zoomScalePageLayoutView="0" workbookViewId="0" topLeftCell="A4">
      <selection activeCell="U18" sqref="U18"/>
    </sheetView>
  </sheetViews>
  <sheetFormatPr defaultColWidth="9.140625" defaultRowHeight="12.75"/>
  <cols>
    <col min="1" max="1" width="9.140625" style="9" customWidth="1"/>
    <col min="2" max="2" width="55.7109375" style="9" customWidth="1"/>
    <col min="3" max="3" width="10.140625" style="9" hidden="1" customWidth="1"/>
    <col min="4" max="4" width="9.28125" style="9" hidden="1" customWidth="1"/>
    <col min="5" max="5" width="8.8515625" style="9" hidden="1" customWidth="1"/>
    <col min="6" max="6" width="9.28125" style="9" hidden="1" customWidth="1"/>
    <col min="7" max="7" width="9.421875" style="9" hidden="1" customWidth="1"/>
    <col min="8" max="10" width="8.7109375" style="9" hidden="1" customWidth="1"/>
    <col min="11" max="11" width="11.140625" style="9" hidden="1" customWidth="1"/>
    <col min="12" max="12" width="11.7109375" style="9" hidden="1" customWidth="1"/>
    <col min="13" max="13" width="11.00390625" style="9" hidden="1" customWidth="1"/>
    <col min="14" max="14" width="11.28125" style="9" customWidth="1"/>
    <col min="15" max="15" width="11.8515625" style="9" customWidth="1"/>
    <col min="16" max="16" width="1.1484375" style="9" hidden="1" customWidth="1"/>
    <col min="17" max="19" width="11.8515625" style="9" customWidth="1"/>
    <col min="20" max="20" width="2.00390625" style="9" customWidth="1"/>
    <col min="21" max="21" width="11.28125" style="9" customWidth="1"/>
    <col min="22" max="22" width="8.8515625" style="9" customWidth="1"/>
    <col min="23" max="23" width="11.7109375" style="9" customWidth="1"/>
    <col min="24" max="24" width="12.8515625" style="9" customWidth="1"/>
    <col min="25" max="25" width="13.28125" style="9" customWidth="1"/>
    <col min="26" max="26" width="12.8515625" style="9" bestFit="1" customWidth="1"/>
    <col min="27" max="30" width="10.28125" style="9" bestFit="1" customWidth="1"/>
    <col min="31" max="16384" width="9.140625" style="9" customWidth="1"/>
  </cols>
  <sheetData>
    <row r="3" spans="17:22" ht="15.75">
      <c r="Q3" s="52" t="s">
        <v>82</v>
      </c>
      <c r="R3" s="52"/>
      <c r="S3" s="52"/>
      <c r="T3" s="52"/>
      <c r="U3" s="52"/>
      <c r="V3" s="16"/>
    </row>
    <row r="4" spans="2:22" ht="9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="60" customFormat="1" ht="9" customHeight="1"/>
    <row r="6" s="60" customFormat="1" ht="9" customHeight="1"/>
    <row r="7" s="60" customFormat="1" ht="9" customHeight="1"/>
    <row r="8" spans="2:20" s="1" customFormat="1" ht="16.5" customHeight="1">
      <c r="B8" s="160" t="s">
        <v>0</v>
      </c>
      <c r="C8" s="93"/>
      <c r="D8" s="93"/>
      <c r="E8" s="93"/>
      <c r="F8" s="93"/>
      <c r="G8" s="93"/>
      <c r="H8" s="93"/>
      <c r="I8" s="93"/>
      <c r="J8" s="93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2:22" s="1" customFormat="1" ht="10.5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15"/>
      <c r="V9" s="15"/>
    </row>
    <row r="10" spans="2:22" ht="12.75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101"/>
      <c r="U10" s="61"/>
      <c r="V10" s="61"/>
    </row>
    <row r="11" spans="2:26" ht="12.75">
      <c r="B11" s="94" t="s">
        <v>18</v>
      </c>
      <c r="C11" s="96"/>
      <c r="D11" s="97"/>
      <c r="E11" s="97"/>
      <c r="F11" s="97"/>
      <c r="G11" s="96"/>
      <c r="H11" s="96"/>
      <c r="I11" s="96"/>
      <c r="J11" s="96"/>
      <c r="K11" s="96"/>
      <c r="L11" s="97" t="s">
        <v>13</v>
      </c>
      <c r="M11" s="97" t="s">
        <v>15</v>
      </c>
      <c r="N11" s="97" t="s">
        <v>13</v>
      </c>
      <c r="O11" s="97" t="s">
        <v>66</v>
      </c>
      <c r="P11" s="97"/>
      <c r="Q11" s="97" t="s">
        <v>13</v>
      </c>
      <c r="R11" s="97" t="s">
        <v>17</v>
      </c>
      <c r="S11" s="96"/>
      <c r="T11" s="96"/>
      <c r="V11" s="61"/>
      <c r="W11" s="62"/>
      <c r="X11" s="62"/>
      <c r="Y11" s="62"/>
      <c r="Z11" s="62"/>
    </row>
    <row r="12" spans="2:22" ht="12.75">
      <c r="B12" s="94"/>
      <c r="C12" s="96"/>
      <c r="D12" s="97"/>
      <c r="E12" s="97"/>
      <c r="F12" s="97"/>
      <c r="G12" s="96"/>
      <c r="H12" s="96"/>
      <c r="I12" s="96"/>
      <c r="J12" s="96"/>
      <c r="K12" s="96"/>
      <c r="L12" s="97" t="s">
        <v>14</v>
      </c>
      <c r="M12" s="97" t="s">
        <v>13</v>
      </c>
      <c r="N12" s="97" t="s">
        <v>14</v>
      </c>
      <c r="O12" s="97" t="s">
        <v>13</v>
      </c>
      <c r="P12" s="97"/>
      <c r="Q12" s="97" t="s">
        <v>16</v>
      </c>
      <c r="R12" s="97" t="s">
        <v>13</v>
      </c>
      <c r="S12" s="96"/>
      <c r="T12" s="96"/>
      <c r="V12" s="61"/>
    </row>
    <row r="13" spans="2:22" ht="12.75">
      <c r="B13" s="98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96"/>
      <c r="O13" s="96"/>
      <c r="P13" s="100"/>
      <c r="Q13" s="100"/>
      <c r="R13" s="100"/>
      <c r="S13" s="99"/>
      <c r="T13" s="101"/>
      <c r="U13" s="61"/>
      <c r="V13" s="6"/>
    </row>
    <row r="14" spans="2:22" ht="12.75">
      <c r="B14" s="95"/>
      <c r="C14" s="96"/>
      <c r="D14" s="95"/>
      <c r="E14" s="95"/>
      <c r="F14" s="95"/>
      <c r="G14" s="95"/>
      <c r="H14" s="95"/>
      <c r="I14" s="95"/>
      <c r="J14" s="101"/>
      <c r="K14" s="101"/>
      <c r="L14" s="101"/>
      <c r="M14" s="101"/>
      <c r="N14" s="95"/>
      <c r="O14" s="95"/>
      <c r="P14" s="101"/>
      <c r="Q14" s="101"/>
      <c r="R14" s="101"/>
      <c r="S14" s="96"/>
      <c r="T14" s="96"/>
      <c r="V14" s="61"/>
    </row>
    <row r="15" spans="2:22" ht="12.75">
      <c r="B15" s="101" t="s">
        <v>10</v>
      </c>
      <c r="C15" s="96"/>
      <c r="D15" s="102"/>
      <c r="E15" s="102"/>
      <c r="F15" s="102"/>
      <c r="G15" s="96"/>
      <c r="H15" s="96"/>
      <c r="I15" s="96"/>
      <c r="J15" s="96"/>
      <c r="K15" s="96"/>
      <c r="L15" s="102">
        <f>SUM(M15:R15)</f>
        <v>255.4</v>
      </c>
      <c r="M15" s="102">
        <v>69.4</v>
      </c>
      <c r="N15" s="103">
        <v>93</v>
      </c>
      <c r="O15" s="96">
        <v>69.4</v>
      </c>
      <c r="P15" s="102"/>
      <c r="Q15" s="102">
        <v>14.9</v>
      </c>
      <c r="R15" s="102">
        <v>8.7</v>
      </c>
      <c r="S15" s="96"/>
      <c r="T15" s="96"/>
      <c r="V15" s="61"/>
    </row>
    <row r="16" spans="2:22" ht="12.75">
      <c r="B16" s="101" t="s">
        <v>11</v>
      </c>
      <c r="C16" s="96"/>
      <c r="D16" s="102"/>
      <c r="E16" s="102"/>
      <c r="F16" s="102"/>
      <c r="G16" s="96"/>
      <c r="H16" s="96"/>
      <c r="I16" s="96"/>
      <c r="J16" s="96"/>
      <c r="K16" s="96"/>
      <c r="L16" s="102">
        <f>SUM(M16:R16)</f>
        <v>24.6</v>
      </c>
      <c r="M16" s="102">
        <v>6.6</v>
      </c>
      <c r="N16" s="103">
        <v>9</v>
      </c>
      <c r="O16" s="96">
        <v>6.6</v>
      </c>
      <c r="P16" s="102"/>
      <c r="Q16" s="102">
        <v>0.1</v>
      </c>
      <c r="R16" s="102">
        <v>2.3</v>
      </c>
      <c r="S16" s="96"/>
      <c r="T16" s="96"/>
      <c r="V16" s="61"/>
    </row>
    <row r="17" spans="2:27" ht="12.75">
      <c r="B17" s="101" t="s">
        <v>12</v>
      </c>
      <c r="C17" s="96"/>
      <c r="D17" s="102"/>
      <c r="E17" s="102"/>
      <c r="F17" s="102"/>
      <c r="G17" s="96"/>
      <c r="H17" s="96"/>
      <c r="I17" s="96"/>
      <c r="J17" s="96"/>
      <c r="K17" s="96"/>
      <c r="L17" s="102">
        <f>SUM(M17:R17)</f>
        <v>280</v>
      </c>
      <c r="M17" s="102">
        <f>M15+M16</f>
        <v>76</v>
      </c>
      <c r="N17" s="103">
        <v>102</v>
      </c>
      <c r="O17" s="103">
        <v>76</v>
      </c>
      <c r="P17" s="102"/>
      <c r="Q17" s="102">
        <f>Q15+Q16</f>
        <v>15</v>
      </c>
      <c r="R17" s="102">
        <f>R15+R16</f>
        <v>11</v>
      </c>
      <c r="S17" s="96"/>
      <c r="T17" s="96"/>
      <c r="V17" s="61"/>
      <c r="W17" s="80"/>
      <c r="X17" s="80"/>
      <c r="Y17" s="80"/>
      <c r="Z17" s="80"/>
      <c r="AA17" s="80"/>
    </row>
    <row r="18" spans="2:22" ht="12.75">
      <c r="B18" s="101"/>
      <c r="C18" s="96"/>
      <c r="D18" s="102"/>
      <c r="E18" s="102"/>
      <c r="F18" s="102"/>
      <c r="G18" s="96"/>
      <c r="H18" s="96"/>
      <c r="I18" s="96"/>
      <c r="J18" s="96"/>
      <c r="K18" s="96"/>
      <c r="L18" s="102"/>
      <c r="M18" s="102"/>
      <c r="N18" s="96"/>
      <c r="O18" s="96"/>
      <c r="P18" s="102"/>
      <c r="Q18" s="102"/>
      <c r="R18" s="102"/>
      <c r="S18" s="96"/>
      <c r="T18" s="96"/>
      <c r="V18" s="61"/>
    </row>
    <row r="19" spans="2:22" ht="12.75">
      <c r="B19" s="101" t="s">
        <v>48</v>
      </c>
      <c r="C19" s="102"/>
      <c r="D19" s="102"/>
      <c r="E19" s="102"/>
      <c r="F19" s="102"/>
      <c r="G19" s="96"/>
      <c r="H19" s="96"/>
      <c r="I19" s="96"/>
      <c r="J19" s="96"/>
      <c r="K19" s="96"/>
      <c r="L19" s="102">
        <f>SUM(M19:R19)</f>
        <v>725</v>
      </c>
      <c r="M19" s="102">
        <v>196.8</v>
      </c>
      <c r="N19" s="104">
        <v>264.1</v>
      </c>
      <c r="O19" s="105">
        <v>196.8</v>
      </c>
      <c r="P19" s="102"/>
      <c r="Q19" s="102">
        <v>38.8</v>
      </c>
      <c r="R19" s="102">
        <v>28.5</v>
      </c>
      <c r="S19" s="96"/>
      <c r="T19" s="96"/>
      <c r="V19" s="61"/>
    </row>
    <row r="20" spans="2:22" ht="12.7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96"/>
      <c r="R20" s="96"/>
      <c r="S20" s="96"/>
      <c r="T20" s="96"/>
      <c r="V20" s="61"/>
    </row>
    <row r="21" spans="2:22" ht="12.75">
      <c r="B21" s="98" t="s">
        <v>24</v>
      </c>
      <c r="C21" s="98"/>
      <c r="D21" s="98"/>
      <c r="E21" s="98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6"/>
      <c r="S21" s="101"/>
      <c r="T21" s="101"/>
      <c r="U21" s="61"/>
      <c r="V21" s="61"/>
    </row>
    <row r="22" spans="2:22" ht="12.75">
      <c r="B22" s="93"/>
      <c r="C22" s="93"/>
      <c r="D22" s="93"/>
      <c r="E22" s="93"/>
      <c r="F22" s="93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95"/>
      <c r="S22" s="95"/>
      <c r="T22" s="101"/>
      <c r="U22" s="61"/>
      <c r="V22" s="61"/>
    </row>
    <row r="23" spans="2:22" ht="12.75">
      <c r="B23" s="94" t="s">
        <v>23</v>
      </c>
      <c r="C23" s="96"/>
      <c r="D23" s="106"/>
      <c r="E23" s="106"/>
      <c r="F23" s="106"/>
      <c r="G23" s="107"/>
      <c r="H23" s="107"/>
      <c r="I23" s="108"/>
      <c r="J23" s="108"/>
      <c r="K23" s="96"/>
      <c r="L23" s="96"/>
      <c r="M23" s="96"/>
      <c r="N23" s="94">
        <v>2008</v>
      </c>
      <c r="O23" s="94">
        <v>2009</v>
      </c>
      <c r="P23" s="94"/>
      <c r="Q23" s="94">
        <v>2010</v>
      </c>
      <c r="R23" s="94">
        <v>2011</v>
      </c>
      <c r="S23" s="94">
        <v>2012</v>
      </c>
      <c r="T23" s="94"/>
      <c r="U23" s="1"/>
      <c r="V23" s="61"/>
    </row>
    <row r="24" spans="2:22" ht="12.75">
      <c r="B24" s="96"/>
      <c r="C24" s="96"/>
      <c r="D24" s="106"/>
      <c r="E24" s="106"/>
      <c r="F24" s="106"/>
      <c r="G24" s="107"/>
      <c r="H24" s="107"/>
      <c r="I24" s="96"/>
      <c r="J24" s="96"/>
      <c r="K24" s="108"/>
      <c r="L24" s="108"/>
      <c r="M24" s="96"/>
      <c r="N24" s="96"/>
      <c r="O24" s="96"/>
      <c r="P24" s="96"/>
      <c r="Q24" s="96"/>
      <c r="R24" s="101"/>
      <c r="S24" s="101"/>
      <c r="T24" s="101"/>
      <c r="U24" s="61"/>
      <c r="V24" s="61"/>
    </row>
    <row r="25" spans="2:22" ht="12.75">
      <c r="B25" s="96" t="s">
        <v>22</v>
      </c>
      <c r="C25" s="96"/>
      <c r="D25" s="109">
        <v>38400</v>
      </c>
      <c r="E25" s="110">
        <v>39600</v>
      </c>
      <c r="F25" s="110">
        <v>40800</v>
      </c>
      <c r="G25" s="110">
        <v>41900</v>
      </c>
      <c r="H25" s="110">
        <v>43004</v>
      </c>
      <c r="I25" s="110">
        <v>44144</v>
      </c>
      <c r="J25" s="110">
        <v>36340</v>
      </c>
      <c r="K25" s="110">
        <v>52466</v>
      </c>
      <c r="L25" s="110">
        <v>53172</v>
      </c>
      <c r="M25" s="110">
        <v>54986</v>
      </c>
      <c r="N25" s="149">
        <v>57009</v>
      </c>
      <c r="O25" s="150">
        <v>56005</v>
      </c>
      <c r="P25" s="150"/>
      <c r="Q25" s="150">
        <v>55036</v>
      </c>
      <c r="R25" s="112">
        <v>55517</v>
      </c>
      <c r="S25" s="112">
        <v>56732</v>
      </c>
      <c r="T25" s="154"/>
      <c r="U25" s="86"/>
      <c r="V25" s="61"/>
    </row>
    <row r="26" spans="2:22" ht="12.75">
      <c r="B26" s="96" t="s">
        <v>6</v>
      </c>
      <c r="C26" s="96"/>
      <c r="D26" s="111">
        <v>4.918032786885251</v>
      </c>
      <c r="E26" s="111">
        <v>3.1</v>
      </c>
      <c r="F26" s="113">
        <v>3</v>
      </c>
      <c r="G26" s="113">
        <v>2.7</v>
      </c>
      <c r="H26" s="113">
        <v>2.6</v>
      </c>
      <c r="I26" s="113">
        <v>2.7</v>
      </c>
      <c r="J26" s="113">
        <v>-17.7</v>
      </c>
      <c r="K26" s="113">
        <v>44.4</v>
      </c>
      <c r="L26" s="113">
        <v>1.3</v>
      </c>
      <c r="M26" s="113">
        <v>3.41</v>
      </c>
      <c r="N26" s="151">
        <v>3.66</v>
      </c>
      <c r="O26" s="152">
        <v>-1.8</v>
      </c>
      <c r="P26" s="152"/>
      <c r="Q26" s="152">
        <v>-1.7</v>
      </c>
      <c r="R26" s="114">
        <v>0.9</v>
      </c>
      <c r="S26" s="114">
        <v>2.2</v>
      </c>
      <c r="T26" s="155"/>
      <c r="U26" s="87"/>
      <c r="V26" s="61"/>
    </row>
    <row r="27" spans="2:22" ht="12.75">
      <c r="B27" s="147" t="s">
        <v>67</v>
      </c>
      <c r="C27" s="96"/>
      <c r="D27" s="111"/>
      <c r="E27" s="111"/>
      <c r="F27" s="113"/>
      <c r="G27" s="113"/>
      <c r="H27" s="113"/>
      <c r="I27" s="113"/>
      <c r="J27" s="113"/>
      <c r="K27" s="113"/>
      <c r="L27" s="113"/>
      <c r="M27" s="113"/>
      <c r="N27" s="151">
        <v>31.05</v>
      </c>
      <c r="O27" s="152">
        <v>31.86</v>
      </c>
      <c r="P27" s="152"/>
      <c r="Q27" s="152">
        <v>38</v>
      </c>
      <c r="R27" s="114">
        <v>29.94</v>
      </c>
      <c r="S27" s="114">
        <v>31.84</v>
      </c>
      <c r="T27" s="155"/>
      <c r="U27" s="87"/>
      <c r="V27" s="61"/>
    </row>
    <row r="28" spans="2:22" ht="12.75">
      <c r="B28" s="96" t="s">
        <v>5</v>
      </c>
      <c r="C28" s="96"/>
      <c r="D28" s="111">
        <v>55</v>
      </c>
      <c r="E28" s="111">
        <v>53</v>
      </c>
      <c r="F28" s="111">
        <v>53</v>
      </c>
      <c r="G28" s="111">
        <v>53</v>
      </c>
      <c r="H28" s="111">
        <v>57.9</v>
      </c>
      <c r="I28" s="111">
        <v>59</v>
      </c>
      <c r="J28" s="111">
        <v>61</v>
      </c>
      <c r="K28" s="111">
        <f>+W53</f>
        <v>0</v>
      </c>
      <c r="L28" s="111">
        <f>+W54</f>
        <v>0</v>
      </c>
      <c r="M28" s="111">
        <f>+W55</f>
        <v>0</v>
      </c>
      <c r="N28" s="151">
        <f>+W56</f>
        <v>0</v>
      </c>
      <c r="O28" s="151">
        <f>+W57</f>
        <v>0</v>
      </c>
      <c r="P28" s="150"/>
      <c r="Q28" s="123">
        <v>56</v>
      </c>
      <c r="R28" s="146">
        <v>56</v>
      </c>
      <c r="S28" s="118">
        <v>56.8</v>
      </c>
      <c r="T28" s="101"/>
      <c r="U28" s="61"/>
      <c r="V28" s="61"/>
    </row>
    <row r="29" spans="2:22" ht="12.75">
      <c r="B29" s="159" t="s">
        <v>80</v>
      </c>
      <c r="C29" s="101"/>
      <c r="D29" s="110">
        <v>11.731660231660232</v>
      </c>
      <c r="E29" s="110">
        <v>10.655348047538201</v>
      </c>
      <c r="F29" s="115">
        <v>11.528985507246377</v>
      </c>
      <c r="G29" s="110">
        <v>12.092627599243857</v>
      </c>
      <c r="H29" s="110">
        <v>12.523255813953488</v>
      </c>
      <c r="I29" s="110">
        <v>12.255597014925373</v>
      </c>
      <c r="J29" s="110">
        <v>12.542268041237113</v>
      </c>
      <c r="K29" s="116">
        <v>11.420435510887772</v>
      </c>
      <c r="L29" s="110">
        <v>10.17655571635311</v>
      </c>
      <c r="M29" s="110">
        <v>10.8</v>
      </c>
      <c r="N29" s="149">
        <v>11</v>
      </c>
      <c r="O29" s="149">
        <v>11</v>
      </c>
      <c r="P29" s="149"/>
      <c r="Q29" s="153">
        <v>10.843137254901961</v>
      </c>
      <c r="R29" s="118">
        <v>11</v>
      </c>
      <c r="S29" s="112">
        <v>11</v>
      </c>
      <c r="T29" s="154"/>
      <c r="U29" s="88"/>
      <c r="V29" s="61"/>
    </row>
    <row r="30" spans="2:22" ht="14.25">
      <c r="B30" s="147" t="s">
        <v>74</v>
      </c>
      <c r="C30" s="101"/>
      <c r="D30" s="110">
        <v>2</v>
      </c>
      <c r="E30" s="110">
        <v>1.9</v>
      </c>
      <c r="F30" s="115">
        <v>2.1</v>
      </c>
      <c r="G30" s="119" t="s">
        <v>50</v>
      </c>
      <c r="H30" s="119" t="s">
        <v>50</v>
      </c>
      <c r="I30" s="119" t="s">
        <v>50</v>
      </c>
      <c r="J30" s="119" t="s">
        <v>50</v>
      </c>
      <c r="K30" s="119" t="s">
        <v>50</v>
      </c>
      <c r="L30" s="115">
        <v>2.5</v>
      </c>
      <c r="M30" s="115">
        <v>2.7</v>
      </c>
      <c r="N30" s="120">
        <v>2.6</v>
      </c>
      <c r="O30" s="120">
        <v>2.568616180485702</v>
      </c>
      <c r="P30" s="120"/>
      <c r="Q30" s="120">
        <v>3.088405610603526</v>
      </c>
      <c r="R30" s="118">
        <v>3.4</v>
      </c>
      <c r="S30" s="148">
        <v>3.5</v>
      </c>
      <c r="T30" s="156"/>
      <c r="U30" s="89"/>
      <c r="V30" s="61"/>
    </row>
    <row r="31" spans="2:21" ht="12.75">
      <c r="B31" s="147" t="s">
        <v>75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18">
        <v>14</v>
      </c>
      <c r="O31" s="118">
        <v>15</v>
      </c>
      <c r="P31" s="118"/>
      <c r="Q31" s="118">
        <v>15</v>
      </c>
      <c r="R31" s="118">
        <v>14</v>
      </c>
      <c r="S31" s="118">
        <v>13</v>
      </c>
      <c r="T31" s="101"/>
      <c r="U31" s="61"/>
    </row>
    <row r="32" spans="2:21" ht="12.75">
      <c r="B32" s="147" t="s">
        <v>76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18">
        <v>3</v>
      </c>
      <c r="O32" s="118">
        <v>3</v>
      </c>
      <c r="P32" s="118"/>
      <c r="Q32" s="118">
        <v>3</v>
      </c>
      <c r="R32" s="118">
        <v>3</v>
      </c>
      <c r="S32" s="118">
        <v>3</v>
      </c>
      <c r="T32" s="101"/>
      <c r="U32" s="61"/>
    </row>
    <row r="33" spans="2:21" ht="12.7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61"/>
    </row>
    <row r="34" spans="2:32" ht="12.75">
      <c r="B34" s="94" t="s">
        <v>26</v>
      </c>
      <c r="C34" s="121" t="s">
        <v>57</v>
      </c>
      <c r="D34" s="94">
        <v>1998</v>
      </c>
      <c r="E34" s="94">
        <v>1999</v>
      </c>
      <c r="F34" s="94">
        <v>2000</v>
      </c>
      <c r="G34" s="94">
        <v>2001</v>
      </c>
      <c r="H34" s="94">
        <v>2002</v>
      </c>
      <c r="I34" s="94">
        <v>2003</v>
      </c>
      <c r="J34" s="94">
        <v>2004</v>
      </c>
      <c r="K34" s="94">
        <v>2005</v>
      </c>
      <c r="L34" s="94">
        <v>2006</v>
      </c>
      <c r="M34" s="94">
        <v>2007</v>
      </c>
      <c r="N34" s="96"/>
      <c r="O34" s="96"/>
      <c r="P34" s="96"/>
      <c r="Q34" s="96"/>
      <c r="R34" s="96"/>
      <c r="S34" s="96"/>
      <c r="T34" s="96"/>
      <c r="V34" s="1"/>
      <c r="Y34" s="68"/>
      <c r="Z34" s="65"/>
      <c r="AA34" s="65"/>
      <c r="AB34" s="65"/>
      <c r="AC34" s="65"/>
      <c r="AD34" s="65"/>
      <c r="AE34" s="65"/>
      <c r="AF34" s="65"/>
    </row>
    <row r="35" spans="2:25" ht="12.75">
      <c r="B35" s="96"/>
      <c r="C35" s="111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Y35" s="68"/>
    </row>
    <row r="36" spans="2:25" ht="14.25">
      <c r="B36" s="105" t="s">
        <v>61</v>
      </c>
      <c r="C36" s="111"/>
      <c r="D36" s="106">
        <v>1275.5</v>
      </c>
      <c r="E36" s="106">
        <v>1382.5</v>
      </c>
      <c r="F36" s="106">
        <v>1444.9</v>
      </c>
      <c r="G36" s="106">
        <v>1740.6</v>
      </c>
      <c r="H36" s="106">
        <v>1815.4</v>
      </c>
      <c r="I36" s="106">
        <v>1882.6</v>
      </c>
      <c r="J36" s="106">
        <v>1983.1</v>
      </c>
      <c r="K36" s="106">
        <v>2322.6</v>
      </c>
      <c r="L36" s="106">
        <v>2448.9</v>
      </c>
      <c r="M36" s="106">
        <v>2637.1</v>
      </c>
      <c r="N36" s="106">
        <v>2657.9</v>
      </c>
      <c r="O36" s="106">
        <v>2528.9</v>
      </c>
      <c r="P36" s="113"/>
      <c r="Q36" s="122">
        <v>2458.1</v>
      </c>
      <c r="R36" s="122">
        <v>2503</v>
      </c>
      <c r="S36" s="123">
        <v>2573</v>
      </c>
      <c r="T36" s="157" t="s">
        <v>77</v>
      </c>
      <c r="U36" s="91"/>
      <c r="V36" s="63"/>
      <c r="Y36" s="68"/>
    </row>
    <row r="37" spans="2:25" s="76" customFormat="1" ht="14.25">
      <c r="B37" s="105" t="s">
        <v>63</v>
      </c>
      <c r="C37" s="124"/>
      <c r="D37" s="125">
        <v>5.8</v>
      </c>
      <c r="E37" s="125">
        <v>3.4</v>
      </c>
      <c r="F37" s="125">
        <v>1</v>
      </c>
      <c r="G37" s="125">
        <v>0.6</v>
      </c>
      <c r="H37" s="125">
        <v>1.7</v>
      </c>
      <c r="I37" s="125">
        <v>2</v>
      </c>
      <c r="J37" s="125">
        <v>0.9</v>
      </c>
      <c r="K37" s="125">
        <v>6.5</v>
      </c>
      <c r="L37" s="125">
        <v>4.6</v>
      </c>
      <c r="M37" s="125">
        <v>4.3</v>
      </c>
      <c r="N37" s="126">
        <v>-0.2</v>
      </c>
      <c r="O37" s="126">
        <v>-6.3</v>
      </c>
      <c r="P37" s="126">
        <v>-6.9</v>
      </c>
      <c r="Q37" s="126">
        <v>-2.9</v>
      </c>
      <c r="R37" s="127">
        <v>0.9</v>
      </c>
      <c r="S37" s="127">
        <v>1.6</v>
      </c>
      <c r="T37" s="157" t="s">
        <v>77</v>
      </c>
      <c r="U37" s="85"/>
      <c r="V37" s="77"/>
      <c r="Y37" s="78"/>
    </row>
    <row r="38" spans="2:30" ht="14.25">
      <c r="B38" s="105" t="s">
        <v>62</v>
      </c>
      <c r="C38" s="111"/>
      <c r="D38" s="128">
        <v>33470</v>
      </c>
      <c r="E38" s="109">
        <v>35449</v>
      </c>
      <c r="F38" s="109">
        <v>35943</v>
      </c>
      <c r="G38" s="129">
        <v>42044</v>
      </c>
      <c r="H38" s="129">
        <v>42717</v>
      </c>
      <c r="I38" s="129">
        <v>43179</v>
      </c>
      <c r="J38" s="129">
        <v>44837</v>
      </c>
      <c r="K38" s="129">
        <v>48035.9</v>
      </c>
      <c r="L38" s="129">
        <v>47101.1</v>
      </c>
      <c r="M38" s="109">
        <v>48763</v>
      </c>
      <c r="N38" s="109">
        <v>46974</v>
      </c>
      <c r="O38" s="109">
        <v>43619</v>
      </c>
      <c r="P38" s="109"/>
      <c r="Q38" s="130">
        <v>43103</v>
      </c>
      <c r="R38" s="130">
        <v>43695</v>
      </c>
      <c r="S38" s="130">
        <v>43717</v>
      </c>
      <c r="T38" s="157" t="s">
        <v>77</v>
      </c>
      <c r="U38" s="90"/>
      <c r="V38" s="10"/>
      <c r="W38" s="62"/>
      <c r="X38" s="62"/>
      <c r="Y38" s="71"/>
      <c r="Z38" s="62"/>
      <c r="AA38" s="62"/>
      <c r="AB38" s="62"/>
      <c r="AC38" s="62"/>
      <c r="AD38" s="62"/>
    </row>
    <row r="39" spans="2:22" ht="12.75">
      <c r="B39" s="96" t="s">
        <v>1</v>
      </c>
      <c r="C39" s="111"/>
      <c r="D39" s="109">
        <v>21820</v>
      </c>
      <c r="E39" s="128" t="s">
        <v>19</v>
      </c>
      <c r="F39" s="128" t="s">
        <v>19</v>
      </c>
      <c r="G39" s="109">
        <v>25862</v>
      </c>
      <c r="H39" s="109">
        <v>27354</v>
      </c>
      <c r="I39" s="109">
        <v>28827</v>
      </c>
      <c r="J39" s="109">
        <v>28946</v>
      </c>
      <c r="K39" s="109">
        <v>35464</v>
      </c>
      <c r="L39" s="109">
        <v>35016</v>
      </c>
      <c r="M39" s="109">
        <v>36026</v>
      </c>
      <c r="N39" s="109">
        <v>37450</v>
      </c>
      <c r="O39" s="109">
        <v>35958</v>
      </c>
      <c r="P39" s="109"/>
      <c r="Q39" s="130">
        <v>34983</v>
      </c>
      <c r="R39" s="130">
        <v>35267</v>
      </c>
      <c r="S39" s="131">
        <v>36401</v>
      </c>
      <c r="T39" s="158"/>
      <c r="U39" s="92"/>
      <c r="V39" s="64"/>
    </row>
    <row r="40" spans="2:30" s="60" customFormat="1" ht="12.75">
      <c r="B40" s="96" t="s">
        <v>2</v>
      </c>
      <c r="C40" s="111"/>
      <c r="D40" s="106">
        <v>3.9823982398239823</v>
      </c>
      <c r="E40" s="132" t="s">
        <v>19</v>
      </c>
      <c r="F40" s="132" t="s">
        <v>19</v>
      </c>
      <c r="G40" s="106">
        <v>7.5432575432575435</v>
      </c>
      <c r="H40" s="106">
        <v>5.365853658536586</v>
      </c>
      <c r="I40" s="106">
        <v>3.6</v>
      </c>
      <c r="J40" s="106">
        <v>4.3</v>
      </c>
      <c r="K40" s="106">
        <v>3.5</v>
      </c>
      <c r="L40" s="106">
        <v>2.6</v>
      </c>
      <c r="M40" s="106">
        <v>3.8</v>
      </c>
      <c r="N40" s="106">
        <v>4</v>
      </c>
      <c r="O40" s="103">
        <v>6</v>
      </c>
      <c r="P40" s="103"/>
      <c r="Q40" s="127">
        <v>6.2</v>
      </c>
      <c r="R40" s="127">
        <v>6.3</v>
      </c>
      <c r="S40" s="133">
        <v>6.2</v>
      </c>
      <c r="T40" s="133"/>
      <c r="U40" s="79"/>
      <c r="V40" s="69"/>
      <c r="W40" s="72"/>
      <c r="X40" s="72"/>
      <c r="Y40" s="72"/>
      <c r="Z40" s="72"/>
      <c r="AA40" s="72"/>
      <c r="AB40" s="72"/>
      <c r="AC40" s="72"/>
      <c r="AD40" s="72"/>
    </row>
    <row r="41" spans="2:30" ht="12.75">
      <c r="B41" s="96" t="s">
        <v>58</v>
      </c>
      <c r="C41" s="111"/>
      <c r="D41" s="103">
        <v>111.1</v>
      </c>
      <c r="E41" s="103">
        <v>118.7</v>
      </c>
      <c r="F41" s="103">
        <v>121.9</v>
      </c>
      <c r="G41" s="103">
        <v>123.3</v>
      </c>
      <c r="H41" s="103">
        <v>126.3</v>
      </c>
      <c r="I41" s="106">
        <v>127.1</v>
      </c>
      <c r="J41" s="103">
        <v>132.7</v>
      </c>
      <c r="K41" s="106">
        <v>92.8</v>
      </c>
      <c r="L41" s="103">
        <v>93.45</v>
      </c>
      <c r="M41" s="103">
        <v>96.175</v>
      </c>
      <c r="N41" s="103">
        <v>100.14705000000001</v>
      </c>
      <c r="O41" s="96">
        <v>98.6</v>
      </c>
      <c r="P41" s="134" t="s">
        <v>49</v>
      </c>
      <c r="Q41" s="104">
        <v>98.9</v>
      </c>
      <c r="R41" s="104">
        <v>100.2</v>
      </c>
      <c r="S41" s="104">
        <v>101.4</v>
      </c>
      <c r="T41" s="104"/>
      <c r="U41" s="73"/>
      <c r="V41" s="65"/>
      <c r="W41" s="62"/>
      <c r="X41" s="62"/>
      <c r="Y41" s="62"/>
      <c r="Z41" s="62"/>
      <c r="AA41" s="62"/>
      <c r="AB41" s="62"/>
      <c r="AC41" s="62"/>
      <c r="AD41" s="62"/>
    </row>
    <row r="42" spans="2:27" ht="12.75">
      <c r="B42" s="96" t="s">
        <v>29</v>
      </c>
      <c r="C42" s="111"/>
      <c r="D42" s="106">
        <v>3</v>
      </c>
      <c r="E42" s="106">
        <v>6.8</v>
      </c>
      <c r="F42" s="106">
        <v>2.7</v>
      </c>
      <c r="G42" s="106">
        <v>1.1</v>
      </c>
      <c r="H42" s="106">
        <v>2.4</v>
      </c>
      <c r="I42" s="106">
        <v>0.6</v>
      </c>
      <c r="J42" s="106">
        <v>4.4</v>
      </c>
      <c r="K42" s="106">
        <v>7.3</v>
      </c>
      <c r="L42" s="106">
        <v>0.8</v>
      </c>
      <c r="M42" s="106">
        <v>2.9</v>
      </c>
      <c r="N42" s="106">
        <v>4.1</v>
      </c>
      <c r="O42" s="135">
        <v>-1.5</v>
      </c>
      <c r="P42" s="134" t="s">
        <v>49</v>
      </c>
      <c r="Q42" s="125">
        <v>0.3</v>
      </c>
      <c r="R42" s="125">
        <v>1.3</v>
      </c>
      <c r="S42" s="125">
        <v>1.2</v>
      </c>
      <c r="T42" s="125"/>
      <c r="U42" s="74"/>
      <c r="V42" s="63"/>
      <c r="W42" s="63"/>
      <c r="X42" s="63"/>
      <c r="Y42" s="63"/>
      <c r="Z42" s="63"/>
      <c r="AA42" s="63"/>
    </row>
    <row r="43" spans="2:22" ht="12.75">
      <c r="B43" s="105" t="s">
        <v>64</v>
      </c>
      <c r="C43" s="111"/>
      <c r="D43" s="106">
        <v>447.8</v>
      </c>
      <c r="E43" s="106">
        <v>452.152</v>
      </c>
      <c r="F43" s="106">
        <v>574.7</v>
      </c>
      <c r="G43" s="106">
        <v>514.5</v>
      </c>
      <c r="H43" s="106">
        <v>496.6</v>
      </c>
      <c r="I43" s="106">
        <v>546.2</v>
      </c>
      <c r="J43" s="106">
        <v>718.9</v>
      </c>
      <c r="K43" s="106">
        <v>976.3</v>
      </c>
      <c r="L43" s="106">
        <v>868.7</v>
      </c>
      <c r="M43" s="106">
        <v>860</v>
      </c>
      <c r="N43" s="106">
        <v>898.7</v>
      </c>
      <c r="O43" s="106">
        <v>744.5</v>
      </c>
      <c r="P43" s="106"/>
      <c r="Q43" s="125">
        <v>690.4</v>
      </c>
      <c r="R43" s="125">
        <v>759.5</v>
      </c>
      <c r="S43" s="106">
        <v>758.5</v>
      </c>
      <c r="T43" s="106"/>
      <c r="U43" s="63"/>
      <c r="V43" s="63"/>
    </row>
    <row r="44" spans="2:22" ht="12.75">
      <c r="B44" s="105" t="s">
        <v>65</v>
      </c>
      <c r="C44" s="96"/>
      <c r="D44" s="136">
        <v>1</v>
      </c>
      <c r="E44" s="137">
        <v>1.2</v>
      </c>
      <c r="F44" s="137">
        <v>2</v>
      </c>
      <c r="G44" s="137">
        <v>3.5</v>
      </c>
      <c r="H44" s="106">
        <v>2.3</v>
      </c>
      <c r="I44" s="106">
        <v>19.7</v>
      </c>
      <c r="J44" s="106">
        <v>20.4</v>
      </c>
      <c r="K44" s="106">
        <v>42.8</v>
      </c>
      <c r="L44" s="106">
        <v>13.9</v>
      </c>
      <c r="M44" s="106">
        <v>17.9</v>
      </c>
      <c r="N44" s="106">
        <v>12.4</v>
      </c>
      <c r="O44" s="103">
        <v>16</v>
      </c>
      <c r="P44" s="103"/>
      <c r="Q44" s="125">
        <v>11.1</v>
      </c>
      <c r="R44" s="125">
        <v>18.1</v>
      </c>
      <c r="S44" s="106">
        <v>16.4</v>
      </c>
      <c r="T44" s="106"/>
      <c r="U44" s="63"/>
      <c r="V44" s="63"/>
    </row>
    <row r="45" spans="2:22" ht="12.75" customHeight="1" hidden="1">
      <c r="B45" s="96" t="s">
        <v>59</v>
      </c>
      <c r="C45" s="96"/>
      <c r="D45" s="106">
        <v>248.874976</v>
      </c>
      <c r="E45" s="137">
        <f>(279552.115+606.074+41.374)/1000</f>
        <v>280.199563</v>
      </c>
      <c r="F45" s="106">
        <f>274052.243/1000</f>
        <v>274.05224300000003</v>
      </c>
      <c r="G45" s="138" t="s">
        <v>33</v>
      </c>
      <c r="H45" s="103">
        <v>314</v>
      </c>
      <c r="I45" s="106">
        <v>326.2</v>
      </c>
      <c r="J45" s="103">
        <v>336.4</v>
      </c>
      <c r="K45" s="103">
        <v>428.6</v>
      </c>
      <c r="L45" s="106">
        <v>500.4</v>
      </c>
      <c r="M45" s="106">
        <v>513</v>
      </c>
      <c r="N45" s="106">
        <v>522.2</v>
      </c>
      <c r="O45" s="106">
        <v>470.641</v>
      </c>
      <c r="P45" s="106"/>
      <c r="Q45" s="104">
        <f>('[1].01'!$C$43)/1000</f>
        <v>515.754</v>
      </c>
      <c r="R45" s="104"/>
      <c r="S45" s="103"/>
      <c r="T45" s="103"/>
      <c r="U45" s="65"/>
      <c r="V45" s="63"/>
    </row>
    <row r="46" spans="2:22" ht="12.75">
      <c r="B46" s="105" t="s">
        <v>32</v>
      </c>
      <c r="C46" s="96"/>
      <c r="D46" s="106">
        <v>248.874976</v>
      </c>
      <c r="E46" s="137">
        <f>(279552.115+606.074+41.374)/1000</f>
        <v>280.199563</v>
      </c>
      <c r="F46" s="106">
        <f>274052.243/1000</f>
        <v>274.05224300000003</v>
      </c>
      <c r="G46" s="138" t="s">
        <v>33</v>
      </c>
      <c r="H46" s="103">
        <v>314</v>
      </c>
      <c r="I46" s="106">
        <v>326.2</v>
      </c>
      <c r="J46" s="103">
        <v>336.4</v>
      </c>
      <c r="K46" s="103">
        <v>476.54375825999995</v>
      </c>
      <c r="L46" s="106">
        <v>512.64601656</v>
      </c>
      <c r="M46" s="106">
        <v>567.895</v>
      </c>
      <c r="N46" s="106">
        <v>522.2</v>
      </c>
      <c r="O46" s="106">
        <v>473.8</v>
      </c>
      <c r="P46" s="106"/>
      <c r="Q46" s="104">
        <v>517.7</v>
      </c>
      <c r="R46" s="104">
        <v>545.9</v>
      </c>
      <c r="S46" s="103">
        <v>564.6</v>
      </c>
      <c r="T46" s="103"/>
      <c r="U46" s="65"/>
      <c r="V46" s="63"/>
    </row>
    <row r="47" spans="2:22" ht="12.75" customHeight="1" hidden="1">
      <c r="B47" s="96" t="s">
        <v>60</v>
      </c>
      <c r="C47" s="96"/>
      <c r="D47" s="106">
        <f>198877/1000</f>
        <v>198.877</v>
      </c>
      <c r="E47" s="106">
        <f>266645/1000</f>
        <v>266.645</v>
      </c>
      <c r="F47" s="106">
        <f>284219/1000</f>
        <v>284.219</v>
      </c>
      <c r="G47" s="138" t="s">
        <v>33</v>
      </c>
      <c r="H47" s="106">
        <v>295.6</v>
      </c>
      <c r="I47" s="106">
        <v>305.2</v>
      </c>
      <c r="J47" s="106">
        <v>378.1</v>
      </c>
      <c r="K47" s="106">
        <v>381.83</v>
      </c>
      <c r="L47" s="106">
        <v>393.5</v>
      </c>
      <c r="M47" s="106">
        <v>404.821</v>
      </c>
      <c r="N47" s="106">
        <v>451.787</v>
      </c>
      <c r="O47" s="106">
        <v>452.663</v>
      </c>
      <c r="P47" s="106"/>
      <c r="Q47" s="104">
        <f>('[1].01'!$G$43)/1000</f>
        <v>454.358</v>
      </c>
      <c r="R47" s="104"/>
      <c r="S47" s="103"/>
      <c r="T47" s="103"/>
      <c r="U47" s="65"/>
      <c r="V47" s="63"/>
    </row>
    <row r="48" spans="2:22" ht="12.75">
      <c r="B48" s="139" t="s">
        <v>35</v>
      </c>
      <c r="C48" s="96"/>
      <c r="D48" s="106">
        <f>198877/1000</f>
        <v>198.877</v>
      </c>
      <c r="E48" s="106">
        <f>266645/1000</f>
        <v>266.645</v>
      </c>
      <c r="F48" s="106">
        <f>284219/1000</f>
        <v>284.219</v>
      </c>
      <c r="G48" s="138" t="s">
        <v>33</v>
      </c>
      <c r="H48" s="106">
        <v>295.6</v>
      </c>
      <c r="I48" s="106">
        <v>305.2</v>
      </c>
      <c r="J48" s="106">
        <v>378.1</v>
      </c>
      <c r="K48" s="106">
        <v>508.58304358</v>
      </c>
      <c r="L48" s="106">
        <v>433.1</v>
      </c>
      <c r="M48" s="106">
        <v>551.989</v>
      </c>
      <c r="N48" s="106">
        <v>653.328</v>
      </c>
      <c r="O48" s="106">
        <v>619.968</v>
      </c>
      <c r="P48" s="106"/>
      <c r="Q48" s="104">
        <f>('[1].01'!$K$43)/1000</f>
        <v>578.161</v>
      </c>
      <c r="R48" s="104">
        <v>622.1</v>
      </c>
      <c r="S48" s="103">
        <v>615.6</v>
      </c>
      <c r="T48" s="103"/>
      <c r="U48" s="65"/>
      <c r="V48" s="63"/>
    </row>
    <row r="49" spans="2:24" ht="15">
      <c r="B49" s="96" t="s">
        <v>27</v>
      </c>
      <c r="C49" s="96"/>
      <c r="D49" s="106">
        <f>44755/1000</f>
        <v>44.755</v>
      </c>
      <c r="E49" s="106">
        <f>56257/1000</f>
        <v>56.257</v>
      </c>
      <c r="F49" s="106">
        <f>51149/1000</f>
        <v>51.149</v>
      </c>
      <c r="G49" s="106">
        <v>51.297662999999986</v>
      </c>
      <c r="H49" s="106">
        <v>51.579758999999996</v>
      </c>
      <c r="I49" s="106">
        <v>54.265800000000006</v>
      </c>
      <c r="J49" s="106">
        <v>73.83745</v>
      </c>
      <c r="K49" s="106">
        <v>74.088324</v>
      </c>
      <c r="L49" s="113">
        <v>78.189</v>
      </c>
      <c r="M49" s="113">
        <v>81.932</v>
      </c>
      <c r="N49" s="113">
        <v>83.7</v>
      </c>
      <c r="O49" s="106">
        <v>87.415</v>
      </c>
      <c r="P49" s="106"/>
      <c r="Q49" s="104">
        <f>('[2].03'!$AM$30)/1000</f>
        <v>85.19120999999998</v>
      </c>
      <c r="R49" s="104">
        <v>89.7</v>
      </c>
      <c r="S49" s="103">
        <v>86.9</v>
      </c>
      <c r="T49" s="103"/>
      <c r="U49" s="65"/>
      <c r="V49" s="63"/>
      <c r="X49" s="11"/>
    </row>
    <row r="50" spans="2:22" ht="12.75">
      <c r="B50" s="96" t="s">
        <v>34</v>
      </c>
      <c r="C50" s="96"/>
      <c r="D50" s="106">
        <v>1156.57</v>
      </c>
      <c r="E50" s="106">
        <v>1528.9</v>
      </c>
      <c r="F50" s="106">
        <v>1673.5</v>
      </c>
      <c r="G50" s="137">
        <v>1693.915</v>
      </c>
      <c r="H50" s="103">
        <v>1614.055</v>
      </c>
      <c r="I50" s="106">
        <v>1878.656</v>
      </c>
      <c r="J50" s="132">
        <v>2105.657</v>
      </c>
      <c r="K50" s="106">
        <v>1949.2</v>
      </c>
      <c r="L50" s="106">
        <v>2127.3</v>
      </c>
      <c r="M50" s="106">
        <v>2069.4058333333337</v>
      </c>
      <c r="N50" s="106">
        <v>2437.4925000000003</v>
      </c>
      <c r="O50" s="106">
        <v>2598.1433333333334</v>
      </c>
      <c r="P50" s="106"/>
      <c r="Q50" s="140">
        <v>2729.273333333333</v>
      </c>
      <c r="R50" s="140">
        <v>2724.3</v>
      </c>
      <c r="S50" s="113">
        <v>2691.9</v>
      </c>
      <c r="T50" s="113"/>
      <c r="U50" s="66"/>
      <c r="V50" s="63"/>
    </row>
    <row r="51" spans="2:22" ht="12.75">
      <c r="B51" s="139" t="s">
        <v>68</v>
      </c>
      <c r="C51" s="96"/>
      <c r="D51" s="141"/>
      <c r="E51" s="141">
        <v>8.5</v>
      </c>
      <c r="F51" s="141">
        <v>9.5</v>
      </c>
      <c r="G51" s="142">
        <v>6.7925</v>
      </c>
      <c r="H51" s="142">
        <v>4.6675</v>
      </c>
      <c r="I51" s="142">
        <v>4.125</v>
      </c>
      <c r="J51" s="142">
        <v>4.335</v>
      </c>
      <c r="K51" s="142">
        <v>6.19</v>
      </c>
      <c r="L51" s="141">
        <v>7.96</v>
      </c>
      <c r="M51" s="141">
        <v>8.02</v>
      </c>
      <c r="N51" s="106">
        <v>4.91</v>
      </c>
      <c r="O51" s="106">
        <v>3.25</v>
      </c>
      <c r="P51" s="141"/>
      <c r="Q51" s="125">
        <v>3.25</v>
      </c>
      <c r="R51" s="125">
        <v>3.3</v>
      </c>
      <c r="S51" s="125">
        <v>3.25</v>
      </c>
      <c r="T51" s="125"/>
      <c r="U51" s="74"/>
      <c r="V51" s="67"/>
    </row>
    <row r="52" spans="2:22" ht="14.25">
      <c r="B52" s="105" t="s">
        <v>78</v>
      </c>
      <c r="C52" s="96"/>
      <c r="D52" s="109">
        <v>584</v>
      </c>
      <c r="E52" s="109">
        <v>570</v>
      </c>
      <c r="F52" s="109">
        <v>580</v>
      </c>
      <c r="G52" s="109">
        <v>545</v>
      </c>
      <c r="H52" s="109">
        <v>508</v>
      </c>
      <c r="I52" s="109">
        <v>471</v>
      </c>
      <c r="J52" s="109">
        <v>446</v>
      </c>
      <c r="K52" s="109">
        <v>432</v>
      </c>
      <c r="L52" s="109">
        <v>425</v>
      </c>
      <c r="M52" s="109">
        <v>419</v>
      </c>
      <c r="N52" s="109">
        <v>419</v>
      </c>
      <c r="O52" s="109">
        <v>404</v>
      </c>
      <c r="P52" s="109"/>
      <c r="Q52" s="143">
        <f>'[2].01'!$H$57</f>
        <v>371</v>
      </c>
      <c r="R52" s="143">
        <v>357</v>
      </c>
      <c r="S52" s="117">
        <v>340</v>
      </c>
      <c r="T52" s="117"/>
      <c r="U52" s="75"/>
      <c r="V52" s="63"/>
    </row>
    <row r="53" spans="2:22" ht="14.25">
      <c r="B53" s="105" t="s">
        <v>79</v>
      </c>
      <c r="C53" s="96"/>
      <c r="D53" s="109">
        <v>1979</v>
      </c>
      <c r="E53" s="109">
        <v>2271</v>
      </c>
      <c r="F53" s="109">
        <v>3014</v>
      </c>
      <c r="G53" s="109">
        <v>3648</v>
      </c>
      <c r="H53" s="109">
        <v>4285</v>
      </c>
      <c r="I53" s="109">
        <v>4808</v>
      </c>
      <c r="J53" s="109">
        <v>5932</v>
      </c>
      <c r="K53" s="109">
        <v>7106</v>
      </c>
      <c r="L53" s="109">
        <v>8134</v>
      </c>
      <c r="M53" s="109">
        <v>9413</v>
      </c>
      <c r="N53" s="109">
        <v>9870</v>
      </c>
      <c r="O53" s="109">
        <v>9523</v>
      </c>
      <c r="P53" s="109"/>
      <c r="Q53" s="129">
        <f>'[2].11'!$S$18</f>
        <v>9438</v>
      </c>
      <c r="R53" s="129">
        <v>9258</v>
      </c>
      <c r="S53" s="109">
        <v>10841</v>
      </c>
      <c r="T53" s="109"/>
      <c r="U53" s="64"/>
      <c r="V53" s="63"/>
    </row>
    <row r="54" spans="2:22" ht="12.75">
      <c r="B54" s="96" t="s">
        <v>42</v>
      </c>
      <c r="C54" s="96"/>
      <c r="D54" s="109">
        <v>45169</v>
      </c>
      <c r="E54" s="109">
        <v>50951</v>
      </c>
      <c r="F54" s="109">
        <v>59922</v>
      </c>
      <c r="G54" s="109">
        <v>64495</v>
      </c>
      <c r="H54" s="109">
        <v>65259</v>
      </c>
      <c r="I54" s="109">
        <v>68078</v>
      </c>
      <c r="J54" s="109">
        <v>70133</v>
      </c>
      <c r="K54" s="109">
        <v>74905</v>
      </c>
      <c r="L54" s="109">
        <v>83532</v>
      </c>
      <c r="M54" s="109">
        <v>87109</v>
      </c>
      <c r="N54" s="109">
        <v>93693</v>
      </c>
      <c r="O54" s="109">
        <v>92867</v>
      </c>
      <c r="P54" s="109"/>
      <c r="Q54" s="129">
        <f>'[2].08'!$H$51</f>
        <v>91206</v>
      </c>
      <c r="R54" s="129">
        <v>92664</v>
      </c>
      <c r="S54" s="109">
        <v>93712</v>
      </c>
      <c r="T54" s="109"/>
      <c r="U54" s="64"/>
      <c r="V54" s="63"/>
    </row>
    <row r="55" spans="2:22" ht="12.75">
      <c r="B55" s="96" t="s">
        <v>4</v>
      </c>
      <c r="C55" s="96"/>
      <c r="D55" s="109">
        <v>516</v>
      </c>
      <c r="E55" s="109">
        <v>529</v>
      </c>
      <c r="F55" s="109">
        <v>545</v>
      </c>
      <c r="G55" s="109">
        <v>573</v>
      </c>
      <c r="H55" s="109">
        <v>629</v>
      </c>
      <c r="I55" s="109">
        <v>672</v>
      </c>
      <c r="J55" s="109">
        <v>722</v>
      </c>
      <c r="K55" s="109">
        <v>759</v>
      </c>
      <c r="L55" s="109">
        <v>767</v>
      </c>
      <c r="M55" s="109">
        <v>793</v>
      </c>
      <c r="N55" s="109">
        <v>805</v>
      </c>
      <c r="O55" s="96">
        <f>780+27</f>
        <v>807</v>
      </c>
      <c r="P55" s="96"/>
      <c r="Q55" s="105">
        <f>738+30</f>
        <v>768</v>
      </c>
      <c r="R55" s="105">
        <v>766</v>
      </c>
      <c r="S55" s="96">
        <v>768</v>
      </c>
      <c r="T55" s="96"/>
      <c r="V55" s="63"/>
    </row>
    <row r="56" spans="2:22" ht="12.75">
      <c r="B56" s="96" t="s">
        <v>20</v>
      </c>
      <c r="C56" s="96"/>
      <c r="D56" s="106">
        <v>404.2</v>
      </c>
      <c r="E56" s="106">
        <v>394.7</v>
      </c>
      <c r="F56" s="106">
        <v>354.1</v>
      </c>
      <c r="G56" s="106">
        <v>334.1</v>
      </c>
      <c r="H56" s="106">
        <v>302.8</v>
      </c>
      <c r="I56" s="106">
        <v>293.5</v>
      </c>
      <c r="J56" s="106">
        <v>259.9</v>
      </c>
      <c r="K56" s="106">
        <v>167.8</v>
      </c>
      <c r="L56" s="106">
        <v>267.3</v>
      </c>
      <c r="M56" s="106">
        <v>291.5</v>
      </c>
      <c r="N56" s="106">
        <v>302.9</v>
      </c>
      <c r="O56" s="106">
        <v>272</v>
      </c>
      <c r="P56" s="106"/>
      <c r="Q56" s="104">
        <f>'[3].01'!$D$57</f>
        <v>288.272</v>
      </c>
      <c r="R56" s="104">
        <v>309.1</v>
      </c>
      <c r="S56" s="103">
        <v>321.7</v>
      </c>
      <c r="T56" s="103"/>
      <c r="U56" s="65"/>
      <c r="V56" s="63"/>
    </row>
    <row r="57" spans="2:22" ht="12.75">
      <c r="B57" s="96" t="s">
        <v>21</v>
      </c>
      <c r="C57" s="96"/>
      <c r="D57" s="106">
        <v>871.4</v>
      </c>
      <c r="E57" s="106">
        <v>1035.5</v>
      </c>
      <c r="F57" s="106">
        <v>1030.9</v>
      </c>
      <c r="G57" s="106">
        <v>1214.8</v>
      </c>
      <c r="H57" s="106">
        <v>1574.8</v>
      </c>
      <c r="I57" s="106">
        <v>1819</v>
      </c>
      <c r="J57" s="106">
        <v>1693.3</v>
      </c>
      <c r="K57" s="106">
        <v>1799</v>
      </c>
      <c r="L57" s="106">
        <v>1930.1</v>
      </c>
      <c r="M57" s="106">
        <v>1715.7</v>
      </c>
      <c r="N57" s="106">
        <v>1553.1</v>
      </c>
      <c r="O57" s="106">
        <v>1520.4</v>
      </c>
      <c r="P57" s="106"/>
      <c r="Q57" s="125">
        <f>'[3].01'!$G$57</f>
        <v>1597.838</v>
      </c>
      <c r="R57" s="125">
        <v>1401.5</v>
      </c>
      <c r="S57" s="106">
        <v>1507.4</v>
      </c>
      <c r="T57" s="106"/>
      <c r="U57" s="63"/>
      <c r="V57" s="63"/>
    </row>
    <row r="58" spans="2:21" ht="12.75">
      <c r="B58" s="139" t="s">
        <v>70</v>
      </c>
      <c r="C58" s="96"/>
      <c r="D58" s="106">
        <v>293.2</v>
      </c>
      <c r="E58" s="106">
        <v>407.7</v>
      </c>
      <c r="F58" s="106">
        <v>322.5</v>
      </c>
      <c r="G58" s="106">
        <v>157.1</v>
      </c>
      <c r="H58" s="106">
        <v>243.9</v>
      </c>
      <c r="I58" s="96">
        <v>273.9</v>
      </c>
      <c r="J58" s="106">
        <v>470.04</v>
      </c>
      <c r="K58" s="106">
        <v>520.5</v>
      </c>
      <c r="L58" s="106">
        <v>638.887</v>
      </c>
      <c r="M58" s="106">
        <v>481.691593</v>
      </c>
      <c r="N58" s="106">
        <v>508.8</v>
      </c>
      <c r="O58" s="103">
        <v>434.217</v>
      </c>
      <c r="P58" s="103"/>
      <c r="Q58" s="104">
        <v>330.548</v>
      </c>
      <c r="R58" s="104">
        <v>251.5</v>
      </c>
      <c r="S58" s="103">
        <v>152.1</v>
      </c>
      <c r="T58" s="103"/>
      <c r="U58" s="65"/>
    </row>
    <row r="59" spans="2:22" ht="12.75">
      <c r="B59" s="96" t="s">
        <v>28</v>
      </c>
      <c r="C59" s="96"/>
      <c r="D59" s="113">
        <v>317.234</v>
      </c>
      <c r="E59" s="113">
        <v>222.5</v>
      </c>
      <c r="F59" s="96">
        <v>257.3</v>
      </c>
      <c r="G59" s="96">
        <v>172.8</v>
      </c>
      <c r="H59" s="106">
        <v>269.927</v>
      </c>
      <c r="I59" s="96">
        <v>324.3</v>
      </c>
      <c r="J59" s="106">
        <v>339.2</v>
      </c>
      <c r="K59" s="106">
        <v>450.8</v>
      </c>
      <c r="L59" s="106">
        <v>691.1</v>
      </c>
      <c r="M59" s="106">
        <v>545.5</v>
      </c>
      <c r="N59" s="106">
        <v>558.1</v>
      </c>
      <c r="O59" s="106">
        <v>397</v>
      </c>
      <c r="P59" s="106"/>
      <c r="Q59" s="104">
        <f>'[4].09'!$AJ$15</f>
        <v>307.237155</v>
      </c>
      <c r="R59" s="104">
        <v>632.1</v>
      </c>
      <c r="S59" s="103">
        <v>418.1</v>
      </c>
      <c r="T59" s="103"/>
      <c r="U59" s="65"/>
      <c r="V59" s="63"/>
    </row>
    <row r="60" spans="2:22" ht="12.75">
      <c r="B60" s="139" t="s">
        <v>72</v>
      </c>
      <c r="C60" s="96"/>
      <c r="D60" s="113"/>
      <c r="E60" s="113"/>
      <c r="F60" s="96"/>
      <c r="G60" s="96"/>
      <c r="H60" s="106"/>
      <c r="I60" s="96"/>
      <c r="J60" s="106"/>
      <c r="K60" s="106"/>
      <c r="L60" s="106"/>
      <c r="M60" s="106"/>
      <c r="N60" s="106">
        <v>480.9</v>
      </c>
      <c r="O60" s="106">
        <v>421.4</v>
      </c>
      <c r="P60" s="106"/>
      <c r="Q60" s="104">
        <v>311.7</v>
      </c>
      <c r="R60" s="104">
        <v>241.8</v>
      </c>
      <c r="S60" s="103">
        <v>152.1</v>
      </c>
      <c r="T60" s="103"/>
      <c r="U60" s="65"/>
      <c r="V60" s="63"/>
    </row>
    <row r="61" spans="2:22" ht="12.75">
      <c r="B61" s="139" t="s">
        <v>73</v>
      </c>
      <c r="C61" s="96"/>
      <c r="D61" s="113"/>
      <c r="E61" s="113"/>
      <c r="F61" s="96"/>
      <c r="G61" s="96"/>
      <c r="H61" s="106"/>
      <c r="I61" s="96"/>
      <c r="J61" s="106"/>
      <c r="K61" s="106"/>
      <c r="L61" s="106"/>
      <c r="M61" s="106"/>
      <c r="N61" s="106">
        <v>28</v>
      </c>
      <c r="O61" s="106">
        <v>12.8</v>
      </c>
      <c r="P61" s="106"/>
      <c r="Q61" s="104">
        <v>18.9</v>
      </c>
      <c r="R61" s="104">
        <v>9.7</v>
      </c>
      <c r="S61" s="103">
        <v>18.7</v>
      </c>
      <c r="T61" s="103"/>
      <c r="U61" s="65"/>
      <c r="V61" s="63"/>
    </row>
    <row r="62" spans="2:26" ht="12.75">
      <c r="B62" s="96" t="s">
        <v>36</v>
      </c>
      <c r="C62" s="96"/>
      <c r="D62" s="113"/>
      <c r="E62" s="113"/>
      <c r="F62" s="96"/>
      <c r="G62" s="144" t="s">
        <v>33</v>
      </c>
      <c r="H62" s="132" t="s">
        <v>33</v>
      </c>
      <c r="I62" s="109">
        <v>66567</v>
      </c>
      <c r="J62" s="109">
        <v>96293</v>
      </c>
      <c r="K62" s="109">
        <f>+Z53</f>
        <v>0</v>
      </c>
      <c r="L62" s="109">
        <f>+Z54</f>
        <v>0</v>
      </c>
      <c r="M62" s="109">
        <f>+Z55</f>
        <v>0</v>
      </c>
      <c r="N62" s="109">
        <f>+Z57</f>
        <v>0</v>
      </c>
      <c r="O62" s="109">
        <f>+Z58</f>
        <v>0</v>
      </c>
      <c r="P62" s="109"/>
      <c r="Q62" s="129">
        <v>137242</v>
      </c>
      <c r="R62" s="129">
        <v>132349</v>
      </c>
      <c r="S62" s="109">
        <v>133684</v>
      </c>
      <c r="T62" s="109"/>
      <c r="U62" s="64"/>
      <c r="V62" s="81"/>
      <c r="W62" s="81"/>
      <c r="X62" s="81"/>
      <c r="Y62" s="81"/>
      <c r="Z62" s="81"/>
    </row>
    <row r="63" spans="2:26" ht="12.75">
      <c r="B63" s="96"/>
      <c r="C63" s="96"/>
      <c r="D63" s="113"/>
      <c r="E63" s="113"/>
      <c r="F63" s="96"/>
      <c r="G63" s="144"/>
      <c r="H63" s="132"/>
      <c r="I63" s="109"/>
      <c r="J63" s="109"/>
      <c r="K63" s="109"/>
      <c r="L63" s="109"/>
      <c r="M63" s="109"/>
      <c r="N63" s="109"/>
      <c r="O63" s="109"/>
      <c r="P63" s="109"/>
      <c r="Q63" s="129"/>
      <c r="R63" s="129"/>
      <c r="S63" s="109"/>
      <c r="T63" s="109"/>
      <c r="U63" s="64"/>
      <c r="V63" s="81"/>
      <c r="W63" s="81"/>
      <c r="X63" s="81"/>
      <c r="Y63" s="81"/>
      <c r="Z63" s="81"/>
    </row>
    <row r="64" spans="2:20" ht="12.75">
      <c r="B64" s="94" t="s">
        <v>47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 ht="14.25">
      <c r="B65" s="145" t="s">
        <v>69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 ht="14.25" customHeight="1" hidden="1">
      <c r="B66" s="14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 ht="14.25">
      <c r="B67" s="145" t="s">
        <v>71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4" ht="14.25">
      <c r="B68" s="105" t="s">
        <v>81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W68" s="82"/>
      <c r="X68" s="83"/>
    </row>
    <row r="69" ht="14.25">
      <c r="B69" s="5"/>
    </row>
    <row r="70" ht="14.25">
      <c r="B70" s="5"/>
    </row>
    <row r="71" spans="2:22" ht="9" customHeight="1">
      <c r="B71" s="12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2:22" ht="12.75">
      <c r="B72" s="162" t="s">
        <v>31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84"/>
      <c r="S72" s="84"/>
      <c r="T72" s="84"/>
      <c r="U72" s="84"/>
      <c r="V72" s="70"/>
    </row>
  </sheetData>
  <sheetProtection/>
  <mergeCells count="1">
    <mergeCell ref="B72:Q72"/>
  </mergeCells>
  <printOptions horizontalCentered="1"/>
  <pageMargins left="0.87" right="0.84" top="0.84" bottom="0.84" header="0.5" footer="0.5"/>
  <pageSetup horizontalDpi="600" verticalDpi="600" orientation="portrait" scale="64" r:id="rId3"/>
  <legacyDrawing r:id="rId2"/>
  <oleObjects>
    <oleObject progId="MSPhotoEd.3" shapeId="1383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francis_eu</dc:creator>
  <cp:keywords/>
  <dc:description/>
  <cp:lastModifiedBy>Watt, Joseph</cp:lastModifiedBy>
  <cp:lastPrinted>2013-06-11T16:21:10Z</cp:lastPrinted>
  <dcterms:created xsi:type="dcterms:W3CDTF">2003-09-03T13:45:20Z</dcterms:created>
  <dcterms:modified xsi:type="dcterms:W3CDTF">2013-08-20T14:34:28Z</dcterms:modified>
  <cp:category/>
  <cp:version/>
  <cp:contentType/>
  <cp:contentStatus/>
</cp:coreProperties>
</file>