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070" yWindow="30" windowWidth="11085" windowHeight="10920" tabRatio="603" activeTab="0"/>
  </bookViews>
  <sheets>
    <sheet name=".01" sheetId="1" r:id="rId1"/>
    <sheet name=".02" sheetId="2" r:id="rId2"/>
    <sheet name=".03&amp;.04" sheetId="3" r:id="rId3"/>
    <sheet name=".05,.06,.07" sheetId="4" r:id="rId4"/>
    <sheet name=".08,.09" sheetId="5" r:id="rId5"/>
  </sheets>
  <definedNames>
    <definedName name="_xlnm.Print_Area" localSheetId="0">'.01'!$A$1:$J$76</definedName>
    <definedName name="_xlnm.Print_Area" localSheetId="2">'.03&amp;.04'!$A$1:$L$50</definedName>
    <definedName name="_xlnm.Print_Area" localSheetId="3">'.05,.06,.07'!$A$1:$K$59</definedName>
    <definedName name="_xlnm.Print_Area" localSheetId="4">'.08,.09'!$A$1:$J$57</definedName>
  </definedNames>
  <calcPr fullCalcOnLoad="1"/>
</workbook>
</file>

<file path=xl/sharedStrings.xml><?xml version="1.0" encoding="utf-8"?>
<sst xmlns="http://schemas.openxmlformats.org/spreadsheetml/2006/main" count="98" uniqueCount="72">
  <si>
    <t>Consumption (Mwhrs)</t>
  </si>
  <si>
    <t>Year</t>
  </si>
  <si>
    <t>Capacity (Mws)</t>
  </si>
  <si>
    <t>Production (Mwhrs)</t>
  </si>
  <si>
    <t>Public Lighting</t>
  </si>
  <si>
    <t>Percent Change</t>
  </si>
  <si>
    <t>Cayman Brac</t>
  </si>
  <si>
    <t>Little Cayman</t>
  </si>
  <si>
    <t>Total</t>
  </si>
  <si>
    <t>Cayman Water Company</t>
  </si>
  <si>
    <t>East End</t>
  </si>
  <si>
    <t xml:space="preserve">  Pipeline</t>
  </si>
  <si>
    <t xml:space="preserve">  Truck</t>
  </si>
  <si>
    <t>Non-Potable Water</t>
  </si>
  <si>
    <t>Water Authority Users</t>
  </si>
  <si>
    <t>Multi-Residential</t>
  </si>
  <si>
    <t>Public Authority</t>
  </si>
  <si>
    <t>Truckers</t>
  </si>
  <si>
    <t>Reservoirs</t>
  </si>
  <si>
    <t>Red Gate Water Works</t>
  </si>
  <si>
    <t>Residential</t>
  </si>
  <si>
    <t>Commercial/industrial</t>
  </si>
  <si>
    <t>Irrigation</t>
  </si>
  <si>
    <t>Mwhrs</t>
  </si>
  <si>
    <t>Million US Gallons</t>
  </si>
  <si>
    <t>Note:</t>
  </si>
  <si>
    <t>Electricity (CUC, Brac Power)</t>
  </si>
  <si>
    <t>Other</t>
  </si>
  <si>
    <t>Not Stated</t>
  </si>
  <si>
    <t>Type of Cooking Fuel</t>
  </si>
  <si>
    <t>Gas/LPG/Cooking Gas</t>
  </si>
  <si>
    <t>Electricity</t>
  </si>
  <si>
    <t>Main Source of Water Supply</t>
  </si>
  <si>
    <t>Mains (city water or desalinated)</t>
  </si>
  <si>
    <t>Cistern, Rain or Truck</t>
  </si>
  <si>
    <t>Well</t>
  </si>
  <si>
    <t>Households %</t>
  </si>
  <si>
    <t>Cayman Water Co. Users</t>
  </si>
  <si>
    <t>Electricity-Private Generators</t>
  </si>
  <si>
    <t xml:space="preserve">Type of Lighting  </t>
  </si>
  <si>
    <t xml:space="preserve">Total </t>
  </si>
  <si>
    <t>Potable Water</t>
  </si>
  <si>
    <t>Total Distribution</t>
  </si>
  <si>
    <t>Industrial/ Commercial</t>
  </si>
  <si>
    <t>Decline in capacity in 2004 was due to Hurricane Ivan.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</si>
  <si>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>Caribbean Utilities Company Ltd, Grand Cayman</t>
    </r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</si>
  <si>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 xml:space="preserve"> Cayman Brac Power &amp; Light Company Ltd and Electricity  Regulatory Authority</t>
    </r>
  </si>
  <si>
    <t>Type of Cooking Fuel  Most Used, Census 2010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</si>
  <si>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 xml:space="preserve"> Water Authority Cayman </t>
    </r>
  </si>
  <si>
    <t>Commercial/Industrial</t>
  </si>
  <si>
    <t>Main Source of Water Supply, Census 2010</t>
  </si>
  <si>
    <r>
      <rPr>
        <b/>
        <sz val="10"/>
        <rFont val="Arial"/>
        <family val="2"/>
      </rPr>
      <t>Source:</t>
    </r>
    <r>
      <rPr>
        <sz val="10"/>
        <rFont val="Arial"/>
        <family val="0"/>
      </rPr>
      <t xml:space="preserve">  Economics and Statistics Office</t>
    </r>
  </si>
  <si>
    <t xml:space="preserve">   Desalinated Water</t>
  </si>
  <si>
    <t xml:space="preserve">   Ground Water</t>
  </si>
  <si>
    <t xml:space="preserve">   Pipeline</t>
  </si>
  <si>
    <t xml:space="preserve">   Truck</t>
  </si>
  <si>
    <t xml:space="preserve">    Cayman Water Company</t>
  </si>
  <si>
    <t xml:space="preserve">    Water Authority</t>
  </si>
  <si>
    <t xml:space="preserve">    East End</t>
  </si>
  <si>
    <t>Data for 2006 - 2011 relates to electricity sales and not production.</t>
  </si>
  <si>
    <t>Type of Lighting Most Used, Census 2010</t>
  </si>
  <si>
    <t>Potable Water distributed by</t>
  </si>
  <si>
    <t>Excludes electricity from private generators.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</si>
  <si>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0"/>
      </rPr>
      <t xml:space="preserve"> Water Authority Cayman and Cayman Water Company</t>
    </r>
  </si>
  <si>
    <r>
      <rPr>
        <b/>
        <sz val="10"/>
        <rFont val="Arial"/>
        <family val="2"/>
      </rPr>
      <t>Source:</t>
    </r>
    <r>
      <rPr>
        <sz val="10"/>
        <rFont val="Arial"/>
        <family val="0"/>
      </rPr>
      <t xml:space="preserve">  Water Authority Cayman and Cayman Water Company</t>
    </r>
  </si>
  <si>
    <t>Trucked Water by Source, 2010 -  2015</t>
  </si>
  <si>
    <t>Water Supply in Cayman Brac, 2010 -  2015</t>
  </si>
  <si>
    <t>Water Supply in Grand Cayman, 2010 -  2015</t>
  </si>
  <si>
    <t>Desalinated Water Consumption by Consumer Group, 2009- 2015</t>
  </si>
  <si>
    <t>STATISTICAL COMPENDIUM 2015</t>
  </si>
  <si>
    <t>Electricity Production in Grand Cayman, 1996 -  2015</t>
  </si>
  <si>
    <t>Electricity Production in the Sister Islands, 1991 -  2015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</si>
</sst>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0000"/>
    <numFmt numFmtId="179" formatCode="0.0000"/>
    <numFmt numFmtId="180" formatCode="0.000"/>
    <numFmt numFmtId="181" formatCode="0.0"/>
    <numFmt numFmtId="182" formatCode="_(* #,##0.0_);_(* \(#,##0.0\);_(* &quot;-&quot;??_);_(@_)"/>
    <numFmt numFmtId="183" formatCode="_(* #,##0_);_(* \(#,##0\);_(* &quot;-&quot;??_);_(@_)"/>
    <numFmt numFmtId="184" formatCode="\-\ #\ \-"/>
    <numFmt numFmtId="185" formatCode="\(0.0\)"/>
    <numFmt numFmtId="186" formatCode="&quot;Chapter &quot;0"/>
    <numFmt numFmtId="187" formatCode="0.00_);\(0.00\)"/>
    <numFmt numFmtId="188" formatCode="0.000000"/>
    <numFmt numFmtId="189" formatCode="_(* #,##0.000_);_(* \(#,##0.000\);_(* &quot;-&quot;??_);_(@_)"/>
    <numFmt numFmtId="190" formatCode="_(* #,##0.0_);_(* \(#,##0.0\);_(* &quot;-&quot;?_);_(@_)"/>
    <numFmt numFmtId="191" formatCode="0."/>
    <numFmt numFmtId="192" formatCode="_(* #,##0_);_(* \(#,##0\);_(* &quot;-&quot;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_);\(0.0\)"/>
    <numFmt numFmtId="198" formatCode="#,##0.0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Book Antiqua"/>
      <family val="1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b/>
      <sz val="10"/>
      <color indexed="55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3499799966812134"/>
      <name val="Arial"/>
      <family val="2"/>
    </font>
    <font>
      <b/>
      <sz val="10"/>
      <color theme="0" tint="-0.3499799966812134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right"/>
    </xf>
    <xf numFmtId="183" fontId="8" fillId="0" borderId="0" xfId="42" applyNumberFormat="1" applyFont="1" applyFill="1" applyBorder="1" applyAlignment="1">
      <alignment horizontal="right"/>
    </xf>
    <xf numFmtId="183" fontId="0" fillId="0" borderId="0" xfId="42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82" fontId="0" fillId="0" borderId="0" xfId="42" applyNumberFormat="1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83" fontId="0" fillId="0" borderId="0" xfId="0" applyNumberFormat="1" applyFill="1" applyBorder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182" fontId="1" fillId="0" borderId="0" xfId="42" applyNumberFormat="1" applyFont="1" applyFill="1" applyBorder="1" applyAlignment="1">
      <alignment/>
    </xf>
    <xf numFmtId="182" fontId="1" fillId="0" borderId="0" xfId="0" applyNumberFormat="1" applyFont="1" applyFill="1" applyAlignment="1">
      <alignment/>
    </xf>
    <xf numFmtId="182" fontId="47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0" fontId="0" fillId="0" borderId="0" xfId="0" applyFill="1" applyAlignment="1">
      <alignment horizontal="left" indent="1"/>
    </xf>
    <xf numFmtId="182" fontId="0" fillId="0" borderId="0" xfId="42" applyNumberFormat="1" applyFont="1" applyFill="1" applyAlignment="1">
      <alignment/>
    </xf>
    <xf numFmtId="0" fontId="0" fillId="0" borderId="0" xfId="0" applyFill="1" applyBorder="1" applyAlignment="1">
      <alignment horizontal="left" indent="1"/>
    </xf>
    <xf numFmtId="182" fontId="0" fillId="0" borderId="0" xfId="42" applyNumberFormat="1" applyFont="1" applyFill="1" applyBorder="1" applyAlignment="1">
      <alignment/>
    </xf>
    <xf numFmtId="0" fontId="0" fillId="0" borderId="0" xfId="0" applyFill="1" applyAlignment="1">
      <alignment horizontal="left"/>
    </xf>
    <xf numFmtId="182" fontId="1" fillId="0" borderId="0" xfId="42" applyNumberFormat="1" applyFont="1" applyFill="1" applyAlignment="1">
      <alignment/>
    </xf>
    <xf numFmtId="0" fontId="4" fillId="0" borderId="0" xfId="0" applyFont="1" applyFill="1" applyAlignment="1">
      <alignment/>
    </xf>
    <xf numFmtId="182" fontId="1" fillId="0" borderId="0" xfId="42" applyNumberFormat="1" applyFont="1" applyFill="1" applyBorder="1" applyAlignment="1">
      <alignment/>
    </xf>
    <xf numFmtId="182" fontId="1" fillId="0" borderId="0" xfId="42" applyNumberFormat="1" applyFont="1" applyFill="1" applyAlignment="1">
      <alignment/>
    </xf>
    <xf numFmtId="0" fontId="1" fillId="0" borderId="0" xfId="0" applyFont="1" applyFill="1" applyAlignment="1">
      <alignment/>
    </xf>
    <xf numFmtId="182" fontId="46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 indent="1"/>
    </xf>
    <xf numFmtId="0" fontId="0" fillId="0" borderId="10" xfId="0" applyFont="1" applyFill="1" applyBorder="1" applyAlignment="1">
      <alignment horizontal="left" indent="1"/>
    </xf>
    <xf numFmtId="182" fontId="0" fillId="0" borderId="10" xfId="42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182" fontId="0" fillId="0" borderId="0" xfId="42" applyNumberFormat="1" applyFill="1" applyBorder="1" applyAlignment="1">
      <alignment/>
    </xf>
    <xf numFmtId="183" fontId="1" fillId="0" borderId="0" xfId="42" applyNumberFormat="1" applyFont="1" applyFill="1" applyBorder="1" applyAlignment="1">
      <alignment/>
    </xf>
    <xf numFmtId="182" fontId="0" fillId="0" borderId="0" xfId="42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/>
    </xf>
    <xf numFmtId="182" fontId="0" fillId="0" borderId="0" xfId="42" applyNumberFormat="1" applyFill="1" applyAlignment="1">
      <alignment/>
    </xf>
    <xf numFmtId="182" fontId="0" fillId="0" borderId="0" xfId="0" applyNumberFormat="1" applyFill="1" applyAlignment="1">
      <alignment/>
    </xf>
    <xf numFmtId="182" fontId="0" fillId="0" borderId="10" xfId="42" applyNumberForma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Continuous"/>
    </xf>
    <xf numFmtId="0" fontId="0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48" fillId="0" borderId="0" xfId="0" applyFont="1" applyFill="1" applyAlignment="1">
      <alignment horizontal="center"/>
    </xf>
    <xf numFmtId="181" fontId="48" fillId="0" borderId="0" xfId="0" applyNumberFormat="1" applyFont="1" applyFill="1" applyAlignment="1">
      <alignment/>
    </xf>
    <xf numFmtId="183" fontId="48" fillId="0" borderId="0" xfId="42" applyNumberFormat="1" applyFont="1" applyFill="1" applyAlignment="1">
      <alignment/>
    </xf>
    <xf numFmtId="183" fontId="48" fillId="0" borderId="14" xfId="42" applyNumberFormat="1" applyFont="1" applyFill="1" applyBorder="1" applyAlignment="1">
      <alignment/>
    </xf>
    <xf numFmtId="183" fontId="48" fillId="0" borderId="0" xfId="42" applyNumberFormat="1" applyFont="1" applyFill="1" applyBorder="1" applyAlignment="1">
      <alignment/>
    </xf>
    <xf numFmtId="183" fontId="48" fillId="0" borderId="0" xfId="42" applyNumberFormat="1" applyFont="1" applyFill="1" applyAlignment="1">
      <alignment horizontal="right"/>
    </xf>
    <xf numFmtId="181" fontId="48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181" fontId="0" fillId="0" borderId="0" xfId="0" applyNumberFormat="1" applyFill="1" applyAlignment="1">
      <alignment/>
    </xf>
    <xf numFmtId="183" fontId="0" fillId="0" borderId="0" xfId="42" applyNumberFormat="1" applyFont="1" applyFill="1" applyAlignment="1">
      <alignment/>
    </xf>
    <xf numFmtId="183" fontId="0" fillId="0" borderId="14" xfId="42" applyNumberFormat="1" applyFont="1" applyFill="1" applyBorder="1" applyAlignment="1">
      <alignment/>
    </xf>
    <xf numFmtId="183" fontId="0" fillId="0" borderId="0" xfId="42" applyNumberFormat="1" applyFont="1" applyFill="1" applyBorder="1" applyAlignment="1">
      <alignment/>
    </xf>
    <xf numFmtId="183" fontId="0" fillId="0" borderId="0" xfId="42" applyNumberFormat="1" applyFont="1" applyFill="1" applyAlignment="1">
      <alignment horizontal="right"/>
    </xf>
    <xf numFmtId="181" fontId="0" fillId="0" borderId="0" xfId="0" applyNumberFormat="1" applyFill="1" applyBorder="1" applyAlignment="1">
      <alignment horizontal="center"/>
    </xf>
    <xf numFmtId="0" fontId="0" fillId="0" borderId="0" xfId="42" applyNumberFormat="1" applyFont="1" applyFill="1" applyBorder="1" applyAlignment="1">
      <alignment/>
    </xf>
    <xf numFmtId="181" fontId="0" fillId="0" borderId="0" xfId="0" applyNumberFormat="1" applyFill="1" applyBorder="1" applyAlignment="1">
      <alignment/>
    </xf>
    <xf numFmtId="183" fontId="0" fillId="0" borderId="0" xfId="42" applyNumberFormat="1" applyFont="1" applyFill="1" applyBorder="1" applyAlignment="1">
      <alignment horizontal="right"/>
    </xf>
    <xf numFmtId="181" fontId="0" fillId="0" borderId="0" xfId="0" applyNumberFormat="1" applyFill="1" applyBorder="1" applyAlignment="1">
      <alignment horizontal="right"/>
    </xf>
    <xf numFmtId="197" fontId="0" fillId="0" borderId="0" xfId="0" applyNumberFormat="1" applyFill="1" applyBorder="1" applyAlignment="1">
      <alignment horizontal="center"/>
    </xf>
    <xf numFmtId="181" fontId="0" fillId="0" borderId="0" xfId="0" applyNumberFormat="1" applyFont="1" applyFill="1" applyBorder="1" applyAlignment="1" quotePrefix="1">
      <alignment horizontal="right"/>
    </xf>
    <xf numFmtId="0" fontId="0" fillId="0" borderId="10" xfId="0" applyFill="1" applyBorder="1" applyAlignment="1">
      <alignment horizontal="center"/>
    </xf>
    <xf numFmtId="181" fontId="0" fillId="0" borderId="10" xfId="0" applyNumberFormat="1" applyFont="1" applyFill="1" applyBorder="1" applyAlignment="1" quotePrefix="1">
      <alignment horizontal="right"/>
    </xf>
    <xf numFmtId="183" fontId="0" fillId="0" borderId="10" xfId="42" applyNumberFormat="1" applyFont="1" applyFill="1" applyBorder="1" applyAlignment="1">
      <alignment/>
    </xf>
    <xf numFmtId="183" fontId="0" fillId="0" borderId="15" xfId="42" applyNumberFormat="1" applyFont="1" applyFill="1" applyBorder="1" applyAlignment="1">
      <alignment/>
    </xf>
    <xf numFmtId="183" fontId="0" fillId="0" borderId="10" xfId="42" applyNumberFormat="1" applyFont="1" applyFill="1" applyBorder="1" applyAlignment="1">
      <alignment horizontal="right"/>
    </xf>
    <xf numFmtId="197" fontId="0" fillId="0" borderId="1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83" fontId="0" fillId="0" borderId="0" xfId="42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43" fontId="0" fillId="0" borderId="0" xfId="0" applyNumberForma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183" fontId="0" fillId="0" borderId="0" xfId="0" applyNumberFormat="1" applyFill="1" applyAlignment="1">
      <alignment/>
    </xf>
    <xf numFmtId="183" fontId="0" fillId="0" borderId="10" xfId="42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183" fontId="0" fillId="0" borderId="10" xfId="0" applyNumberFormat="1" applyFill="1" applyBorder="1" applyAlignment="1">
      <alignment/>
    </xf>
    <xf numFmtId="0" fontId="0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left"/>
    </xf>
    <xf numFmtId="190" fontId="1" fillId="0" borderId="0" xfId="0" applyNumberFormat="1" applyFont="1" applyFill="1" applyBorder="1" applyAlignment="1">
      <alignment/>
    </xf>
    <xf numFmtId="190" fontId="0" fillId="0" borderId="0" xfId="0" applyNumberFormat="1" applyFill="1" applyBorder="1" applyAlignment="1">
      <alignment/>
    </xf>
    <xf numFmtId="190" fontId="0" fillId="0" borderId="10" xfId="0" applyNumberForma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Alignment="1">
      <alignment horizontal="left" indent="1"/>
    </xf>
    <xf numFmtId="182" fontId="0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4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left" indent="1"/>
    </xf>
    <xf numFmtId="182" fontId="0" fillId="0" borderId="10" xfId="42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0" fillId="0" borderId="10" xfId="0" applyFill="1" applyBorder="1" applyAlignment="1">
      <alignment horizontal="left" inden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L76"/>
  <sheetViews>
    <sheetView tabSelected="1" zoomScaleSheetLayoutView="100" zoomScalePageLayoutView="0" workbookViewId="0" topLeftCell="A1">
      <selection activeCell="I2" sqref="I2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7.28125" style="1" customWidth="1"/>
    <col min="4" max="4" width="8.8515625" style="1" customWidth="1"/>
    <col min="5" max="5" width="12.57421875" style="1" customWidth="1"/>
    <col min="6" max="6" width="11.28125" style="1" customWidth="1"/>
    <col min="7" max="7" width="11.8515625" style="1" customWidth="1"/>
    <col min="8" max="8" width="9.28125" style="1" customWidth="1"/>
    <col min="9" max="9" width="11.140625" style="1" customWidth="1"/>
    <col min="10" max="10" width="11.7109375" style="1" customWidth="1"/>
    <col min="11" max="11" width="8.140625" style="1" customWidth="1"/>
    <col min="12" max="13" width="9.140625" style="8" customWidth="1"/>
    <col min="14" max="14" width="12.00390625" style="8" bestFit="1" customWidth="1"/>
    <col min="15" max="19" width="9.140625" style="8" customWidth="1"/>
    <col min="20" max="16384" width="9.140625" style="1" customWidth="1"/>
  </cols>
  <sheetData>
    <row r="4" spans="7:10" ht="15">
      <c r="G4" s="60"/>
      <c r="H4" s="60"/>
      <c r="I4" s="60"/>
      <c r="J4" s="61" t="s">
        <v>69</v>
      </c>
    </row>
    <row r="5" ht="9" customHeight="1"/>
    <row r="7" spans="2:11" ht="15.75">
      <c r="B7" s="11">
        <v>20.01</v>
      </c>
      <c r="C7" s="12" t="s">
        <v>70</v>
      </c>
      <c r="D7" s="12"/>
      <c r="E7" s="12"/>
      <c r="F7" s="12"/>
      <c r="G7" s="12"/>
      <c r="H7" s="12"/>
      <c r="I7" s="12"/>
      <c r="J7" s="12"/>
      <c r="K7" s="59"/>
    </row>
    <row r="8" ht="9" customHeight="1"/>
    <row r="9" ht="14.25" customHeight="1"/>
    <row r="10" spans="3:11" ht="12.75">
      <c r="C10" s="62"/>
      <c r="D10" s="62"/>
      <c r="E10" s="62"/>
      <c r="F10" s="63" t="s">
        <v>0</v>
      </c>
      <c r="G10" s="64"/>
      <c r="H10" s="64"/>
      <c r="I10" s="64"/>
      <c r="J10" s="65"/>
      <c r="K10" s="19"/>
    </row>
    <row r="11" spans="3:11" ht="32.25" customHeight="1">
      <c r="C11" s="66" t="s">
        <v>1</v>
      </c>
      <c r="D11" s="66" t="s">
        <v>2</v>
      </c>
      <c r="E11" s="66" t="s">
        <v>3</v>
      </c>
      <c r="F11" s="67" t="s">
        <v>20</v>
      </c>
      <c r="G11" s="68" t="s">
        <v>43</v>
      </c>
      <c r="H11" s="68" t="s">
        <v>4</v>
      </c>
      <c r="I11" s="69" t="s">
        <v>8</v>
      </c>
      <c r="J11" s="68" t="s">
        <v>5</v>
      </c>
      <c r="K11" s="19"/>
    </row>
    <row r="12" spans="3:10" ht="12.75">
      <c r="C12" s="70">
        <v>1995</v>
      </c>
      <c r="D12" s="71">
        <v>73.7</v>
      </c>
      <c r="E12" s="72">
        <v>297374</v>
      </c>
      <c r="F12" s="73">
        <v>118077</v>
      </c>
      <c r="G12" s="74">
        <v>147526</v>
      </c>
      <c r="H12" s="74">
        <v>3289</v>
      </c>
      <c r="I12" s="75">
        <f>SUM(F12:H12)</f>
        <v>268892</v>
      </c>
      <c r="J12" s="76" t="e">
        <f>(I12/#REF!-1)*100</f>
        <v>#REF!</v>
      </c>
    </row>
    <row r="13" spans="3:10" ht="12.75">
      <c r="C13" s="77">
        <v>1996</v>
      </c>
      <c r="D13" s="78">
        <v>71.78</v>
      </c>
      <c r="E13" s="79">
        <v>309717</v>
      </c>
      <c r="F13" s="80">
        <v>124580</v>
      </c>
      <c r="G13" s="81">
        <v>153756</v>
      </c>
      <c r="H13" s="81">
        <v>3113</v>
      </c>
      <c r="I13" s="82">
        <f>SUM(F13:H13)</f>
        <v>281449</v>
      </c>
      <c r="J13" s="83">
        <f>(I13/I12-1)*100</f>
        <v>4.669904645731382</v>
      </c>
    </row>
    <row r="14" spans="3:10" ht="12.75">
      <c r="C14" s="77">
        <v>1997</v>
      </c>
      <c r="D14" s="78">
        <v>88.36</v>
      </c>
      <c r="E14" s="79">
        <v>347766</v>
      </c>
      <c r="F14" s="80">
        <v>140344</v>
      </c>
      <c r="G14" s="81">
        <v>168662</v>
      </c>
      <c r="H14" s="81">
        <v>3286</v>
      </c>
      <c r="I14" s="82">
        <f aca="true" t="shared" si="0" ref="I14:I24">SUM(F14:H14)</f>
        <v>312292</v>
      </c>
      <c r="J14" s="83">
        <f>(I14/I13-1)*100</f>
        <v>10.958646149035879</v>
      </c>
    </row>
    <row r="15" spans="3:10" ht="12.75">
      <c r="C15" s="9">
        <v>1998</v>
      </c>
      <c r="D15" s="84">
        <v>97.2</v>
      </c>
      <c r="E15" s="81">
        <v>381121</v>
      </c>
      <c r="F15" s="80">
        <v>158877</v>
      </c>
      <c r="G15" s="81">
        <v>181293</v>
      </c>
      <c r="H15" s="81">
        <v>3293</v>
      </c>
      <c r="I15" s="82">
        <f t="shared" si="0"/>
        <v>343463</v>
      </c>
      <c r="J15" s="83">
        <f>(I15/I14-1)*100</f>
        <v>9.981363595609238</v>
      </c>
    </row>
    <row r="16" spans="2:11" ht="12.75">
      <c r="B16" s="8"/>
      <c r="C16" s="9">
        <v>1999</v>
      </c>
      <c r="D16" s="8">
        <v>94.8</v>
      </c>
      <c r="E16" s="81">
        <v>390370</v>
      </c>
      <c r="F16" s="80">
        <v>168153</v>
      </c>
      <c r="G16" s="81">
        <v>191527</v>
      </c>
      <c r="H16" s="81">
        <v>3322</v>
      </c>
      <c r="I16" s="82">
        <f t="shared" si="0"/>
        <v>363002</v>
      </c>
      <c r="J16" s="83">
        <f>(I16/I15-1)*100</f>
        <v>5.688822376791669</v>
      </c>
      <c r="K16" s="8"/>
    </row>
    <row r="17" spans="2:11" ht="12.75">
      <c r="B17" s="8"/>
      <c r="C17" s="9">
        <v>2000</v>
      </c>
      <c r="D17" s="85">
        <v>115.139</v>
      </c>
      <c r="E17" s="81">
        <v>426465</v>
      </c>
      <c r="F17" s="80">
        <v>179451</v>
      </c>
      <c r="G17" s="81">
        <v>203122</v>
      </c>
      <c r="H17" s="81">
        <v>3409</v>
      </c>
      <c r="I17" s="82">
        <f t="shared" si="0"/>
        <v>385982</v>
      </c>
      <c r="J17" s="83">
        <f>(I17/I16-1)*100</f>
        <v>6.330543633368402</v>
      </c>
      <c r="K17" s="8"/>
    </row>
    <row r="18" spans="2:11" ht="12.75">
      <c r="B18" s="8"/>
      <c r="C18" s="9">
        <v>2001</v>
      </c>
      <c r="D18" s="85">
        <v>115.139</v>
      </c>
      <c r="E18" s="81">
        <v>449300</v>
      </c>
      <c r="F18" s="80">
        <v>189667</v>
      </c>
      <c r="G18" s="81">
        <v>213880</v>
      </c>
      <c r="H18" s="81">
        <v>3502</v>
      </c>
      <c r="I18" s="86">
        <f t="shared" si="0"/>
        <v>407049</v>
      </c>
      <c r="J18" s="83">
        <f>(I18/I17-1)*100</f>
        <v>5.458026540097727</v>
      </c>
      <c r="K18" s="8"/>
    </row>
    <row r="19" spans="2:11" ht="12.75">
      <c r="B19" s="8"/>
      <c r="C19" s="9"/>
      <c r="D19" s="85"/>
      <c r="E19" s="81"/>
      <c r="F19" s="80"/>
      <c r="G19" s="81"/>
      <c r="H19" s="81"/>
      <c r="I19" s="86"/>
      <c r="J19" s="83"/>
      <c r="K19" s="8"/>
    </row>
    <row r="20" spans="2:11" ht="12.75">
      <c r="B20" s="8"/>
      <c r="C20" s="9">
        <v>2002</v>
      </c>
      <c r="D20" s="85">
        <v>115.139</v>
      </c>
      <c r="E20" s="81">
        <v>466136</v>
      </c>
      <c r="F20" s="80">
        <v>200389</v>
      </c>
      <c r="G20" s="81">
        <v>221005</v>
      </c>
      <c r="H20" s="81">
        <v>4238</v>
      </c>
      <c r="I20" s="86">
        <f t="shared" si="0"/>
        <v>425632</v>
      </c>
      <c r="J20" s="83">
        <f>(I20/I18-1)*100</f>
        <v>4.565298035371668</v>
      </c>
      <c r="K20" s="8"/>
    </row>
    <row r="21" spans="2:11" ht="12.75">
      <c r="B21" s="8"/>
      <c r="C21" s="9">
        <v>2003</v>
      </c>
      <c r="D21" s="85">
        <v>123.136</v>
      </c>
      <c r="E21" s="81">
        <v>489693</v>
      </c>
      <c r="F21" s="80">
        <v>211237</v>
      </c>
      <c r="G21" s="81">
        <v>228498</v>
      </c>
      <c r="H21" s="81">
        <v>4533</v>
      </c>
      <c r="I21" s="86">
        <f t="shared" si="0"/>
        <v>444268</v>
      </c>
      <c r="J21" s="83">
        <f>(I21/I20-1)*100</f>
        <v>4.378430193218552</v>
      </c>
      <c r="K21" s="8"/>
    </row>
    <row r="22" spans="2:11" ht="12.75">
      <c r="B22" s="8"/>
      <c r="C22" s="9">
        <v>2004</v>
      </c>
      <c r="D22" s="87">
        <v>95.43</v>
      </c>
      <c r="E22" s="81">
        <v>433379</v>
      </c>
      <c r="F22" s="80">
        <v>183142</v>
      </c>
      <c r="G22" s="81">
        <v>191521</v>
      </c>
      <c r="H22" s="81">
        <v>4069</v>
      </c>
      <c r="I22" s="86">
        <f t="shared" si="0"/>
        <v>378732</v>
      </c>
      <c r="J22" s="88">
        <f>(I22/I21-1)*100</f>
        <v>-14.751456328162282</v>
      </c>
      <c r="K22" s="8"/>
    </row>
    <row r="23" spans="2:11" ht="12.75">
      <c r="B23" s="8"/>
      <c r="C23" s="9">
        <v>2005</v>
      </c>
      <c r="D23" s="87">
        <v>106.8</v>
      </c>
      <c r="E23" s="81">
        <v>463158</v>
      </c>
      <c r="F23" s="80">
        <v>200330</v>
      </c>
      <c r="G23" s="81">
        <v>222434</v>
      </c>
      <c r="H23" s="81">
        <v>5020</v>
      </c>
      <c r="I23" s="86">
        <f t="shared" si="0"/>
        <v>427784</v>
      </c>
      <c r="J23" s="83">
        <f>(I23/I22-1)*100</f>
        <v>12.951638625730077</v>
      </c>
      <c r="K23" s="8"/>
    </row>
    <row r="24" spans="2:11" ht="12.75">
      <c r="B24" s="8"/>
      <c r="C24" s="9">
        <v>2006</v>
      </c>
      <c r="D24" s="87">
        <v>120.6</v>
      </c>
      <c r="E24" s="81">
        <v>535692</v>
      </c>
      <c r="F24" s="80">
        <v>228160</v>
      </c>
      <c r="G24" s="81">
        <v>258034</v>
      </c>
      <c r="H24" s="81">
        <v>5287</v>
      </c>
      <c r="I24" s="86">
        <f t="shared" si="0"/>
        <v>491481</v>
      </c>
      <c r="J24" s="83">
        <f>(I24/I23-1)*100</f>
        <v>14.889991210517461</v>
      </c>
      <c r="K24" s="8"/>
    </row>
    <row r="25" spans="2:11" ht="12.75">
      <c r="B25" s="8"/>
      <c r="C25" s="9"/>
      <c r="D25" s="87"/>
      <c r="E25" s="81"/>
      <c r="F25" s="80"/>
      <c r="G25" s="81"/>
      <c r="H25" s="81"/>
      <c r="I25" s="86"/>
      <c r="J25" s="83"/>
      <c r="K25" s="8"/>
    </row>
    <row r="26" spans="2:11" ht="12" customHeight="1">
      <c r="B26" s="8"/>
      <c r="C26" s="9">
        <v>2007</v>
      </c>
      <c r="D26" s="85">
        <v>136.6</v>
      </c>
      <c r="E26" s="81">
        <v>584370</v>
      </c>
      <c r="F26" s="80">
        <v>249426</v>
      </c>
      <c r="G26" s="81">
        <v>279424</v>
      </c>
      <c r="H26" s="81">
        <v>5391</v>
      </c>
      <c r="I26" s="86">
        <f>SUM(F26:H26)</f>
        <v>534241</v>
      </c>
      <c r="J26" s="83">
        <f>(I26/I24-1)*100</f>
        <v>8.700234597064792</v>
      </c>
      <c r="K26" s="8"/>
    </row>
    <row r="27" spans="2:11" ht="12.75">
      <c r="B27" s="8"/>
      <c r="C27" s="9">
        <v>2008</v>
      </c>
      <c r="D27" s="85">
        <v>136.6</v>
      </c>
      <c r="E27" s="81">
        <v>596782</v>
      </c>
      <c r="F27" s="80">
        <v>251698</v>
      </c>
      <c r="G27" s="81">
        <v>290288</v>
      </c>
      <c r="H27" s="81">
        <v>5702</v>
      </c>
      <c r="I27" s="86">
        <f>SUM(F27:H27)</f>
        <v>547688</v>
      </c>
      <c r="J27" s="83">
        <f>(I27/I26-1)*100</f>
        <v>2.5170288315572886</v>
      </c>
      <c r="K27" s="8"/>
    </row>
    <row r="28" spans="2:11" ht="12.75">
      <c r="B28" s="8"/>
      <c r="C28" s="9">
        <v>2009</v>
      </c>
      <c r="D28" s="85">
        <v>152.6</v>
      </c>
      <c r="E28" s="81">
        <v>608782</v>
      </c>
      <c r="F28" s="80">
        <v>263110</v>
      </c>
      <c r="G28" s="81">
        <v>290655</v>
      </c>
      <c r="H28" s="81">
        <v>5985</v>
      </c>
      <c r="I28" s="86">
        <f>SUM(F28:H28)</f>
        <v>559750</v>
      </c>
      <c r="J28" s="83">
        <f>(I28/I27-1)*100</f>
        <v>2.202348782518504</v>
      </c>
      <c r="K28" s="8"/>
    </row>
    <row r="29" spans="2:11" ht="12.75">
      <c r="B29" s="8"/>
      <c r="C29" s="9">
        <v>2010</v>
      </c>
      <c r="D29" s="85">
        <v>151.23</v>
      </c>
      <c r="E29" s="81">
        <v>605119</v>
      </c>
      <c r="F29" s="80">
        <v>262545</v>
      </c>
      <c r="G29" s="81">
        <v>284855</v>
      </c>
      <c r="H29" s="81">
        <v>5193</v>
      </c>
      <c r="I29" s="86">
        <f>SUM(F29:H29)</f>
        <v>552593</v>
      </c>
      <c r="J29" s="88">
        <f>(I29/I28-1)*100</f>
        <v>-1.2786065207681996</v>
      </c>
      <c r="K29" s="8"/>
    </row>
    <row r="30" spans="2:11" ht="12.75">
      <c r="B30" s="8"/>
      <c r="C30" s="9">
        <v>2011</v>
      </c>
      <c r="D30" s="89">
        <v>151.23</v>
      </c>
      <c r="E30" s="81">
        <v>606508</v>
      </c>
      <c r="F30" s="80">
        <v>258765</v>
      </c>
      <c r="G30" s="81">
        <v>289043</v>
      </c>
      <c r="H30" s="81">
        <v>6174</v>
      </c>
      <c r="I30" s="86">
        <f>SUM(F30:H30)</f>
        <v>553982</v>
      </c>
      <c r="J30" s="88">
        <f>(I30/I29-1)*100</f>
        <v>0.25136040449300623</v>
      </c>
      <c r="K30" s="8"/>
    </row>
    <row r="31" spans="2:11" ht="12.75">
      <c r="B31" s="8"/>
      <c r="C31" s="9">
        <v>2012</v>
      </c>
      <c r="D31" s="89">
        <v>149.5</v>
      </c>
      <c r="E31" s="81">
        <v>587100</v>
      </c>
      <c r="F31" s="80">
        <v>254397</v>
      </c>
      <c r="G31" s="81">
        <v>287080</v>
      </c>
      <c r="H31" s="81">
        <v>6332</v>
      </c>
      <c r="I31" s="86">
        <v>547809</v>
      </c>
      <c r="J31" s="88">
        <f>(I31/I30-1)*100</f>
        <v>-1.114296132365311</v>
      </c>
      <c r="K31" s="8"/>
    </row>
    <row r="32" spans="2:11" ht="12.75">
      <c r="B32" s="8"/>
      <c r="C32" s="9">
        <v>2013</v>
      </c>
      <c r="D32" s="89">
        <v>149.5</v>
      </c>
      <c r="E32" s="81">
        <v>595600</v>
      </c>
      <c r="F32" s="80">
        <v>261002</v>
      </c>
      <c r="G32" s="81">
        <v>288114</v>
      </c>
      <c r="H32" s="81">
        <v>6596</v>
      </c>
      <c r="I32" s="86">
        <v>555712</v>
      </c>
      <c r="J32" s="88">
        <v>1</v>
      </c>
      <c r="K32" s="8"/>
    </row>
    <row r="33" spans="2:11" ht="12.75">
      <c r="B33" s="8"/>
      <c r="C33" s="9">
        <v>2014</v>
      </c>
      <c r="D33" s="8">
        <v>131.7</v>
      </c>
      <c r="E33" s="81">
        <v>604700</v>
      </c>
      <c r="F33" s="80">
        <v>266742</v>
      </c>
      <c r="G33" s="81">
        <v>290745</v>
      </c>
      <c r="H33" s="81">
        <v>6740</v>
      </c>
      <c r="I33" s="86">
        <v>564227</v>
      </c>
      <c r="J33" s="88">
        <f>(I33/I32-1)*100</f>
        <v>1.5322685131866853</v>
      </c>
      <c r="K33" s="8"/>
    </row>
    <row r="34" spans="2:11" ht="12.75">
      <c r="B34" s="8"/>
      <c r="C34" s="90">
        <v>2015</v>
      </c>
      <c r="D34" s="91">
        <v>131.7</v>
      </c>
      <c r="E34" s="92">
        <v>623700</v>
      </c>
      <c r="F34" s="93">
        <v>276944</v>
      </c>
      <c r="G34" s="92">
        <v>298285</v>
      </c>
      <c r="H34" s="92">
        <v>6748</v>
      </c>
      <c r="I34" s="94">
        <v>581977</v>
      </c>
      <c r="J34" s="95">
        <f>(I34/I33-1)*100</f>
        <v>3.145896952822169</v>
      </c>
      <c r="K34" s="8"/>
    </row>
    <row r="35" spans="2:11" ht="12.75">
      <c r="B35" s="8"/>
      <c r="C35" s="9"/>
      <c r="D35" s="89"/>
      <c r="E35" s="81"/>
      <c r="F35" s="81"/>
      <c r="G35" s="81"/>
      <c r="H35" s="81"/>
      <c r="I35" s="86"/>
      <c r="J35" s="88"/>
      <c r="K35" s="8"/>
    </row>
    <row r="36" spans="2:11" ht="14.25" customHeight="1">
      <c r="B36" s="59"/>
      <c r="C36" s="96" t="s">
        <v>25</v>
      </c>
      <c r="D36" s="59"/>
      <c r="E36" s="59"/>
      <c r="F36" s="59"/>
      <c r="G36" s="59"/>
      <c r="H36" s="59"/>
      <c r="I36" s="59"/>
      <c r="J36" s="59"/>
      <c r="K36" s="59"/>
    </row>
    <row r="37" spans="2:11" ht="14.25" customHeight="1">
      <c r="B37" s="59"/>
      <c r="C37" s="8" t="s">
        <v>44</v>
      </c>
      <c r="D37" s="59"/>
      <c r="E37" s="59"/>
      <c r="F37" s="59"/>
      <c r="G37" s="59"/>
      <c r="H37" s="59"/>
      <c r="I37" s="59"/>
      <c r="J37" s="59"/>
      <c r="K37" s="59"/>
    </row>
    <row r="38" spans="2:11" ht="14.25" customHeight="1">
      <c r="B38" s="59"/>
      <c r="C38" s="97" t="s">
        <v>62</v>
      </c>
      <c r="D38" s="59"/>
      <c r="E38" s="59"/>
      <c r="F38" s="59"/>
      <c r="G38" s="59"/>
      <c r="H38" s="59"/>
      <c r="I38" s="59"/>
      <c r="J38" s="59"/>
      <c r="K38" s="59"/>
    </row>
    <row r="39" spans="2:11" ht="14.25" customHeight="1">
      <c r="B39" s="59"/>
      <c r="C39" s="98"/>
      <c r="D39" s="59"/>
      <c r="E39" s="59"/>
      <c r="F39" s="59"/>
      <c r="G39" s="59"/>
      <c r="H39" s="59"/>
      <c r="I39" s="59"/>
      <c r="J39" s="59"/>
      <c r="K39" s="59"/>
    </row>
    <row r="40" spans="2:11" ht="14.25" customHeight="1">
      <c r="B40" s="59"/>
      <c r="C40" s="40" t="s">
        <v>45</v>
      </c>
      <c r="D40" s="59"/>
      <c r="E40" s="59"/>
      <c r="F40" s="59"/>
      <c r="G40" s="59"/>
      <c r="H40" s="59"/>
      <c r="I40" s="59"/>
      <c r="J40" s="59"/>
      <c r="K40" s="59"/>
    </row>
    <row r="41" spans="2:11" ht="9" customHeight="1">
      <c r="B41" s="59"/>
      <c r="C41" s="30"/>
      <c r="D41" s="59"/>
      <c r="E41" s="59"/>
      <c r="F41" s="59"/>
      <c r="G41" s="59"/>
      <c r="H41" s="59"/>
      <c r="I41" s="59"/>
      <c r="J41" s="59"/>
      <c r="K41" s="59"/>
    </row>
    <row r="42" ht="12.75" customHeight="1"/>
    <row r="43" spans="2:11" ht="18.75" customHeight="1">
      <c r="B43" s="11"/>
      <c r="C43" s="12"/>
      <c r="D43" s="12"/>
      <c r="E43" s="12"/>
      <c r="F43" s="12"/>
      <c r="G43" s="12"/>
      <c r="H43" s="12"/>
      <c r="I43" s="12"/>
      <c r="J43" s="59"/>
      <c r="K43" s="59"/>
    </row>
    <row r="44" ht="14.25" customHeight="1"/>
    <row r="45" spans="8:12" ht="12.75">
      <c r="H45" s="99"/>
      <c r="I45" s="49"/>
      <c r="L45" s="9"/>
    </row>
    <row r="46" spans="3:12" ht="12.75">
      <c r="C46" s="100"/>
      <c r="D46" s="100"/>
      <c r="E46" s="100"/>
      <c r="F46" s="100"/>
      <c r="G46" s="100"/>
      <c r="H46" s="100"/>
      <c r="I46" s="49"/>
      <c r="K46" s="101"/>
      <c r="L46" s="103"/>
    </row>
    <row r="47" spans="3:9" ht="12.75" hidden="1">
      <c r="C47" s="9"/>
      <c r="D47" s="8"/>
      <c r="E47" s="102"/>
      <c r="F47" s="102"/>
      <c r="G47" s="102"/>
      <c r="H47" s="8"/>
      <c r="I47" s="10"/>
    </row>
    <row r="48" spans="3:9" ht="12.75" hidden="1">
      <c r="C48" s="9"/>
      <c r="D48" s="8"/>
      <c r="E48" s="102"/>
      <c r="F48" s="102"/>
      <c r="G48" s="102"/>
      <c r="H48" s="8"/>
      <c r="I48" s="10"/>
    </row>
    <row r="49" spans="3:9" ht="12.75" hidden="1">
      <c r="C49" s="9"/>
      <c r="D49" s="8"/>
      <c r="E49" s="102"/>
      <c r="F49" s="102"/>
      <c r="G49" s="102"/>
      <c r="H49" s="8"/>
      <c r="I49" s="10"/>
    </row>
    <row r="50" spans="3:9" ht="12.75" hidden="1">
      <c r="C50" s="9"/>
      <c r="D50" s="8"/>
      <c r="E50" s="102"/>
      <c r="F50" s="102"/>
      <c r="G50" s="102"/>
      <c r="H50" s="8"/>
      <c r="I50" s="10"/>
    </row>
    <row r="51" spans="3:9" ht="12.75" hidden="1">
      <c r="C51" s="9"/>
      <c r="D51" s="8"/>
      <c r="E51" s="102"/>
      <c r="F51" s="102"/>
      <c r="G51" s="102"/>
      <c r="H51" s="8"/>
      <c r="I51" s="10"/>
    </row>
    <row r="52" spans="3:9" ht="12.75">
      <c r="C52" s="9"/>
      <c r="D52" s="8"/>
      <c r="E52" s="102"/>
      <c r="F52" s="102"/>
      <c r="G52" s="102"/>
      <c r="H52" s="8"/>
      <c r="I52" s="10"/>
    </row>
    <row r="53" spans="3:9" ht="12.75" hidden="1">
      <c r="C53" s="9"/>
      <c r="D53" s="8"/>
      <c r="E53" s="102"/>
      <c r="F53" s="102"/>
      <c r="G53" s="102"/>
      <c r="H53" s="8"/>
      <c r="I53" s="10"/>
    </row>
    <row r="54" spans="3:12" ht="12.75">
      <c r="C54" s="9"/>
      <c r="D54" s="8"/>
      <c r="E54" s="102"/>
      <c r="F54" s="102"/>
      <c r="G54" s="102"/>
      <c r="H54" s="8"/>
      <c r="I54" s="10"/>
      <c r="L54" s="104"/>
    </row>
    <row r="55" spans="3:12" ht="12.75">
      <c r="C55" s="9"/>
      <c r="D55" s="8"/>
      <c r="E55" s="102"/>
      <c r="F55" s="8"/>
      <c r="G55" s="102"/>
      <c r="H55" s="8"/>
      <c r="I55" s="10"/>
      <c r="L55" s="104"/>
    </row>
    <row r="56" spans="3:12" ht="12.75">
      <c r="C56" s="9"/>
      <c r="D56" s="8"/>
      <c r="E56" s="102"/>
      <c r="F56" s="8"/>
      <c r="G56" s="102"/>
      <c r="H56" s="8"/>
      <c r="I56" s="10"/>
      <c r="L56" s="104"/>
    </row>
    <row r="57" spans="3:12" ht="12.75">
      <c r="C57" s="9"/>
      <c r="D57" s="8"/>
      <c r="E57" s="102"/>
      <c r="F57" s="8"/>
      <c r="G57" s="102"/>
      <c r="H57" s="8"/>
      <c r="I57" s="10"/>
      <c r="L57" s="104"/>
    </row>
    <row r="58" spans="3:12" ht="12" customHeight="1">
      <c r="C58" s="9"/>
      <c r="D58" s="8"/>
      <c r="E58" s="102"/>
      <c r="F58" s="8"/>
      <c r="G58" s="102"/>
      <c r="H58" s="8"/>
      <c r="I58" s="10"/>
      <c r="L58" s="104"/>
    </row>
    <row r="59" spans="2:12" ht="7.5" customHeight="1">
      <c r="B59" s="8"/>
      <c r="C59" s="8"/>
      <c r="D59" s="8"/>
      <c r="E59" s="8"/>
      <c r="F59" s="8"/>
      <c r="G59" s="8"/>
      <c r="H59" s="8"/>
      <c r="I59" s="8"/>
      <c r="K59" s="8"/>
      <c r="L59" s="104"/>
    </row>
    <row r="60" spans="2:12" ht="12.75">
      <c r="B60" s="8"/>
      <c r="C60" s="9"/>
      <c r="D60" s="8"/>
      <c r="E60" s="102"/>
      <c r="F60" s="8"/>
      <c r="G60" s="102"/>
      <c r="H60" s="8"/>
      <c r="I60" s="10"/>
      <c r="K60" s="8"/>
      <c r="L60" s="104"/>
    </row>
    <row r="61" spans="2:12" ht="12.75">
      <c r="B61" s="8"/>
      <c r="C61" s="9"/>
      <c r="D61" s="8"/>
      <c r="E61" s="102"/>
      <c r="F61" s="8"/>
      <c r="G61" s="102"/>
      <c r="H61" s="8"/>
      <c r="I61" s="10"/>
      <c r="K61" s="8"/>
      <c r="L61" s="104"/>
    </row>
    <row r="62" spans="2:12" ht="12.75">
      <c r="B62" s="8"/>
      <c r="C62" s="9"/>
      <c r="D62" s="8"/>
      <c r="E62" s="102"/>
      <c r="F62" s="8"/>
      <c r="G62" s="102"/>
      <c r="H62" s="8"/>
      <c r="I62" s="10"/>
      <c r="K62" s="8"/>
      <c r="L62" s="104"/>
    </row>
    <row r="63" spans="2:12" ht="12.75">
      <c r="B63" s="8"/>
      <c r="C63" s="9"/>
      <c r="D63" s="8"/>
      <c r="E63" s="102"/>
      <c r="F63" s="8"/>
      <c r="G63" s="102"/>
      <c r="H63" s="8"/>
      <c r="I63" s="10"/>
      <c r="K63" s="8"/>
      <c r="L63" s="104"/>
    </row>
    <row r="64" spans="2:12" ht="12" customHeight="1">
      <c r="B64" s="8"/>
      <c r="C64" s="9"/>
      <c r="D64" s="8"/>
      <c r="E64" s="4"/>
      <c r="F64" s="5"/>
      <c r="G64" s="4"/>
      <c r="H64" s="2"/>
      <c r="I64" s="10"/>
      <c r="K64" s="8"/>
      <c r="L64" s="104"/>
    </row>
    <row r="65" spans="2:12" ht="8.25" customHeight="1">
      <c r="B65" s="8"/>
      <c r="C65" s="8"/>
      <c r="D65" s="8"/>
      <c r="E65" s="8"/>
      <c r="F65" s="8"/>
      <c r="G65" s="8"/>
      <c r="H65" s="8"/>
      <c r="I65" s="8"/>
      <c r="K65" s="8"/>
      <c r="L65" s="3"/>
    </row>
    <row r="66" spans="2:12" ht="14.25">
      <c r="B66" s="8"/>
      <c r="C66" s="9"/>
      <c r="D66" s="8"/>
      <c r="E66" s="4"/>
      <c r="F66" s="5"/>
      <c r="G66" s="4"/>
      <c r="H66" s="2"/>
      <c r="I66" s="10"/>
      <c r="K66" s="8"/>
      <c r="L66" s="3"/>
    </row>
    <row r="67" spans="2:12" ht="14.25">
      <c r="B67" s="8"/>
      <c r="C67" s="9"/>
      <c r="D67" s="8"/>
      <c r="E67" s="4"/>
      <c r="F67" s="5"/>
      <c r="G67" s="4"/>
      <c r="H67" s="2"/>
      <c r="I67" s="10"/>
      <c r="K67" s="8"/>
      <c r="L67" s="3"/>
    </row>
    <row r="68" spans="2:12" ht="14.25">
      <c r="B68" s="8"/>
      <c r="C68" s="9"/>
      <c r="D68" s="8"/>
      <c r="E68" s="4"/>
      <c r="F68" s="5"/>
      <c r="G68" s="4"/>
      <c r="H68" s="2"/>
      <c r="I68" s="10"/>
      <c r="K68" s="8"/>
      <c r="L68" s="3"/>
    </row>
    <row r="69" spans="2:12" ht="14.25">
      <c r="B69" s="8"/>
      <c r="C69" s="9"/>
      <c r="D69" s="8"/>
      <c r="E69" s="4"/>
      <c r="F69" s="5"/>
      <c r="G69" s="4"/>
      <c r="H69" s="2"/>
      <c r="I69" s="10"/>
      <c r="K69" s="8"/>
      <c r="L69" s="3"/>
    </row>
    <row r="70" spans="2:12" ht="14.25">
      <c r="B70" s="8"/>
      <c r="C70" s="9"/>
      <c r="D70" s="8"/>
      <c r="E70" s="4"/>
      <c r="F70" s="5"/>
      <c r="G70" s="4"/>
      <c r="H70" s="2"/>
      <c r="I70" s="10"/>
      <c r="K70" s="8"/>
      <c r="L70" s="3"/>
    </row>
    <row r="71" spans="2:12" ht="14.25">
      <c r="B71" s="8"/>
      <c r="C71" s="96"/>
      <c r="D71" s="8"/>
      <c r="E71" s="4"/>
      <c r="F71" s="5"/>
      <c r="G71" s="4"/>
      <c r="H71" s="2"/>
      <c r="I71" s="10"/>
      <c r="K71" s="8"/>
      <c r="L71" s="3"/>
    </row>
    <row r="72" spans="2:11" ht="12.75">
      <c r="B72" s="2"/>
      <c r="C72" s="97"/>
      <c r="D72" s="8"/>
      <c r="E72" s="102"/>
      <c r="F72" s="8"/>
      <c r="G72" s="102"/>
      <c r="H72" s="8"/>
      <c r="I72" s="10"/>
      <c r="J72" s="8"/>
      <c r="K72" s="8"/>
    </row>
    <row r="73" spans="2:11" ht="10.5" customHeight="1">
      <c r="B73" s="2"/>
      <c r="D73" s="8"/>
      <c r="E73" s="102"/>
      <c r="F73" s="8"/>
      <c r="G73" s="102"/>
      <c r="H73" s="8"/>
      <c r="I73" s="10"/>
      <c r="J73" s="8"/>
      <c r="K73" s="8"/>
    </row>
    <row r="74" spans="2:11" ht="12.75">
      <c r="B74" s="8"/>
      <c r="C74" s="40"/>
      <c r="D74" s="8"/>
      <c r="E74" s="102"/>
      <c r="F74" s="8"/>
      <c r="G74" s="102"/>
      <c r="H74" s="8"/>
      <c r="I74" s="10"/>
      <c r="J74" s="8"/>
      <c r="K74" s="8"/>
    </row>
    <row r="75" spans="2:11" ht="9" customHeight="1">
      <c r="B75" s="59"/>
      <c r="C75" s="59"/>
      <c r="D75" s="59"/>
      <c r="E75" s="59"/>
      <c r="F75" s="59"/>
      <c r="G75" s="59"/>
      <c r="H75" s="59"/>
      <c r="I75" s="59"/>
      <c r="J75" s="59"/>
      <c r="K75" s="59"/>
    </row>
    <row r="76" spans="2:11" ht="12.75">
      <c r="B76" s="58">
        <v>141</v>
      </c>
      <c r="C76" s="58"/>
      <c r="D76" s="58"/>
      <c r="E76" s="58"/>
      <c r="F76" s="58"/>
      <c r="G76" s="58"/>
      <c r="H76" s="58"/>
      <c r="I76" s="58"/>
      <c r="J76" s="58"/>
      <c r="K76" s="59"/>
    </row>
  </sheetData>
  <sheetProtection/>
  <mergeCells count="4">
    <mergeCell ref="B76:J76"/>
    <mergeCell ref="C7:J7"/>
    <mergeCell ref="F10:J10"/>
    <mergeCell ref="C43:I43"/>
  </mergeCells>
  <printOptions horizontalCentered="1"/>
  <pageMargins left="1" right="1" top="1" bottom="1" header="0.5" footer="0.5"/>
  <pageSetup fitToWidth="0" fitToHeight="1" horizontalDpi="300" verticalDpi="300" orientation="portrait" scale="72" r:id="rId3"/>
  <ignoredErrors>
    <ignoredError sqref="I12:I30" formulaRange="1"/>
    <ignoredError sqref="J12" evalError="1"/>
  </ignoredErrors>
  <legacyDrawing r:id="rId2"/>
  <oleObjects>
    <oleObject progId="MSPhotoEd.3" shapeId="15184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J44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6384" width="9.140625" style="1" customWidth="1"/>
  </cols>
  <sheetData>
    <row r="2" ht="15">
      <c r="I2" s="61" t="s">
        <v>69</v>
      </c>
    </row>
    <row r="6" spans="2:10" ht="15.75">
      <c r="B6" s="11">
        <v>20.02</v>
      </c>
      <c r="C6" s="12" t="s">
        <v>71</v>
      </c>
      <c r="D6" s="12"/>
      <c r="E6" s="12"/>
      <c r="F6" s="12"/>
      <c r="G6" s="12"/>
      <c r="H6" s="12"/>
      <c r="I6" s="12"/>
      <c r="J6" s="59"/>
    </row>
    <row r="8" spans="8:9" ht="12.75">
      <c r="H8" s="105"/>
      <c r="I8" s="46" t="s">
        <v>23</v>
      </c>
    </row>
    <row r="9" spans="3:9" ht="12.75">
      <c r="C9" s="106" t="s">
        <v>1</v>
      </c>
      <c r="D9" s="106"/>
      <c r="E9" s="106" t="s">
        <v>6</v>
      </c>
      <c r="F9" s="106"/>
      <c r="G9" s="106" t="s">
        <v>7</v>
      </c>
      <c r="H9" s="106"/>
      <c r="I9" s="45" t="s">
        <v>40</v>
      </c>
    </row>
    <row r="10" spans="3:9" ht="12.75">
      <c r="C10" s="77">
        <v>1991</v>
      </c>
      <c r="E10" s="79">
        <v>7262</v>
      </c>
      <c r="F10" s="79"/>
      <c r="G10" s="79">
        <v>245</v>
      </c>
      <c r="I10" s="107">
        <f>SUM(E10:G10)</f>
        <v>7507</v>
      </c>
    </row>
    <row r="11" spans="3:9" ht="12.75">
      <c r="C11" s="77">
        <v>1992</v>
      </c>
      <c r="E11" s="79">
        <v>7322</v>
      </c>
      <c r="F11" s="79"/>
      <c r="G11" s="79">
        <v>416</v>
      </c>
      <c r="I11" s="107">
        <f>SUM(E11:G11)</f>
        <v>7738</v>
      </c>
    </row>
    <row r="12" spans="3:9" ht="12.75">
      <c r="C12" s="77">
        <v>1993</v>
      </c>
      <c r="E12" s="79">
        <v>7346</v>
      </c>
      <c r="F12" s="79"/>
      <c r="G12" s="79">
        <v>698</v>
      </c>
      <c r="I12" s="107">
        <f>SUM(E12:G12)</f>
        <v>8044</v>
      </c>
    </row>
    <row r="13" spans="3:9" ht="12.75">
      <c r="C13" s="77">
        <v>1994</v>
      </c>
      <c r="E13" s="79">
        <v>8096</v>
      </c>
      <c r="F13" s="79"/>
      <c r="G13" s="79">
        <v>1211</v>
      </c>
      <c r="I13" s="107">
        <f>SUM(E13:G13)</f>
        <v>9307</v>
      </c>
    </row>
    <row r="14" spans="3:9" ht="12.75">
      <c r="C14" s="77">
        <v>1995</v>
      </c>
      <c r="E14" s="79">
        <v>7625</v>
      </c>
      <c r="F14" s="79"/>
      <c r="G14" s="79">
        <v>1564</v>
      </c>
      <c r="I14" s="107">
        <f>SUM(E14:G14)</f>
        <v>9189</v>
      </c>
    </row>
    <row r="15" spans="3:9" ht="12.75">
      <c r="C15" s="77"/>
      <c r="E15" s="79"/>
      <c r="F15" s="79"/>
      <c r="G15" s="79"/>
      <c r="I15" s="107"/>
    </row>
    <row r="16" spans="3:9" ht="12.75">
      <c r="C16" s="77">
        <v>1996</v>
      </c>
      <c r="E16" s="79">
        <v>8427</v>
      </c>
      <c r="F16" s="79"/>
      <c r="G16" s="79">
        <v>1848</v>
      </c>
      <c r="I16" s="107">
        <f aca="true" t="shared" si="0" ref="I16:I21">SUM(E16:G16)</f>
        <v>10275</v>
      </c>
    </row>
    <row r="17" spans="3:9" ht="12.75">
      <c r="C17" s="77">
        <v>1997</v>
      </c>
      <c r="E17" s="79">
        <v>9942</v>
      </c>
      <c r="F17" s="79"/>
      <c r="G17" s="79">
        <v>2196</v>
      </c>
      <c r="I17" s="107">
        <f t="shared" si="0"/>
        <v>12138</v>
      </c>
    </row>
    <row r="18" spans="3:9" ht="12.75">
      <c r="C18" s="9">
        <v>1998</v>
      </c>
      <c r="D18" s="8"/>
      <c r="E18" s="81">
        <v>10980</v>
      </c>
      <c r="F18" s="8"/>
      <c r="G18" s="81">
        <f>2509624/1000</f>
        <v>2509.624</v>
      </c>
      <c r="H18" s="8"/>
      <c r="I18" s="10">
        <f t="shared" si="0"/>
        <v>13489.624</v>
      </c>
    </row>
    <row r="19" spans="3:9" ht="12.75">
      <c r="C19" s="9">
        <v>1999</v>
      </c>
      <c r="D19" s="8"/>
      <c r="E19" s="81">
        <f>11366493/1000</f>
        <v>11366.493</v>
      </c>
      <c r="F19" s="8"/>
      <c r="G19" s="81">
        <f>2780327/1000</f>
        <v>2780.327</v>
      </c>
      <c r="H19" s="8"/>
      <c r="I19" s="10">
        <f t="shared" si="0"/>
        <v>14146.82</v>
      </c>
    </row>
    <row r="20" spans="3:9" ht="12.75">
      <c r="C20" s="9">
        <v>2000</v>
      </c>
      <c r="D20" s="8"/>
      <c r="E20" s="81">
        <f>11572540/1000</f>
        <v>11572.54</v>
      </c>
      <c r="F20" s="8"/>
      <c r="G20" s="81">
        <f>2841804/1000</f>
        <v>2841.804</v>
      </c>
      <c r="H20" s="8"/>
      <c r="I20" s="10">
        <f t="shared" si="0"/>
        <v>14414.344000000001</v>
      </c>
    </row>
    <row r="21" spans="3:9" ht="12.75">
      <c r="C21" s="9">
        <v>2001</v>
      </c>
      <c r="D21" s="8"/>
      <c r="E21" s="81">
        <v>12637.623</v>
      </c>
      <c r="F21" s="8"/>
      <c r="G21" s="81">
        <v>2914.454</v>
      </c>
      <c r="H21" s="8"/>
      <c r="I21" s="10">
        <f t="shared" si="0"/>
        <v>15552.077</v>
      </c>
    </row>
    <row r="22" ht="12.75">
      <c r="B22" s="8"/>
    </row>
    <row r="23" spans="2:9" ht="12.75">
      <c r="B23" s="8"/>
      <c r="C23" s="9">
        <v>2002</v>
      </c>
      <c r="D23" s="8"/>
      <c r="E23" s="81">
        <v>12895.898</v>
      </c>
      <c r="F23" s="8"/>
      <c r="G23" s="81">
        <v>3089.643</v>
      </c>
      <c r="H23" s="8"/>
      <c r="I23" s="10">
        <f>SUM(E23:G23)</f>
        <v>15985.541</v>
      </c>
    </row>
    <row r="24" spans="2:9" ht="12.75">
      <c r="B24" s="8"/>
      <c r="C24" s="9">
        <v>2003</v>
      </c>
      <c r="D24" s="8"/>
      <c r="E24" s="81">
        <v>13680.845</v>
      </c>
      <c r="F24" s="8"/>
      <c r="G24" s="81">
        <v>2950.488</v>
      </c>
      <c r="H24" s="8"/>
      <c r="I24" s="10">
        <f>SUM(E24:G24)</f>
        <v>16631.333</v>
      </c>
    </row>
    <row r="25" spans="2:9" ht="12.75">
      <c r="B25" s="8"/>
      <c r="C25" s="9">
        <v>2004</v>
      </c>
      <c r="D25" s="8"/>
      <c r="E25" s="81">
        <v>14097.087</v>
      </c>
      <c r="F25" s="8"/>
      <c r="G25" s="81">
        <v>3054.082</v>
      </c>
      <c r="H25" s="8"/>
      <c r="I25" s="10">
        <f>SUM(E25:G25)</f>
        <v>17151.168999999998</v>
      </c>
    </row>
    <row r="26" spans="2:9" ht="12.75">
      <c r="B26" s="8"/>
      <c r="C26" s="9">
        <v>2005</v>
      </c>
      <c r="D26" s="8"/>
      <c r="E26" s="81">
        <v>15243.631</v>
      </c>
      <c r="F26" s="8"/>
      <c r="G26" s="81">
        <v>3237.98</v>
      </c>
      <c r="H26" s="8"/>
      <c r="I26" s="10">
        <f>SUM(E26:G26)</f>
        <v>18481.611</v>
      </c>
    </row>
    <row r="27" spans="2:9" ht="12.75">
      <c r="B27" s="8"/>
      <c r="C27" s="9">
        <v>2006</v>
      </c>
      <c r="D27" s="8"/>
      <c r="E27" s="4">
        <v>15814.933</v>
      </c>
      <c r="F27" s="5"/>
      <c r="G27" s="4">
        <v>3485.06</v>
      </c>
      <c r="H27" s="2"/>
      <c r="I27" s="10">
        <f>SUM(E27:G27)</f>
        <v>19299.993000000002</v>
      </c>
    </row>
    <row r="28" ht="12.75">
      <c r="B28" s="8"/>
    </row>
    <row r="29" spans="2:9" ht="12.75">
      <c r="B29" s="8"/>
      <c r="C29" s="9">
        <v>2007</v>
      </c>
      <c r="D29" s="8"/>
      <c r="E29" s="4">
        <v>15706.508</v>
      </c>
      <c r="F29" s="5"/>
      <c r="G29" s="4">
        <v>3617.419</v>
      </c>
      <c r="H29" s="2"/>
      <c r="I29" s="10">
        <f aca="true" t="shared" si="1" ref="I29:I34">SUM(E29:G29)</f>
        <v>19323.927</v>
      </c>
    </row>
    <row r="30" spans="2:9" ht="12.75">
      <c r="B30" s="8"/>
      <c r="C30" s="9">
        <v>2008</v>
      </c>
      <c r="D30" s="8"/>
      <c r="E30" s="4">
        <v>14536.251</v>
      </c>
      <c r="F30" s="5"/>
      <c r="G30" s="4">
        <v>3318.9</v>
      </c>
      <c r="H30" s="2"/>
      <c r="I30" s="10">
        <f t="shared" si="1"/>
        <v>17855.151</v>
      </c>
    </row>
    <row r="31" spans="2:9" ht="12.75">
      <c r="B31" s="8"/>
      <c r="C31" s="9">
        <v>2009</v>
      </c>
      <c r="D31" s="8"/>
      <c r="E31" s="4">
        <v>13951</v>
      </c>
      <c r="F31" s="5"/>
      <c r="G31" s="4">
        <v>3081</v>
      </c>
      <c r="H31" s="2"/>
      <c r="I31" s="10">
        <f t="shared" si="1"/>
        <v>17032</v>
      </c>
    </row>
    <row r="32" spans="2:9" ht="12.75">
      <c r="B32" s="8"/>
      <c r="C32" s="9">
        <v>2010</v>
      </c>
      <c r="D32" s="8"/>
      <c r="E32" s="4">
        <v>15707.541</v>
      </c>
      <c r="F32" s="5"/>
      <c r="G32" s="4">
        <v>3164</v>
      </c>
      <c r="H32" s="2"/>
      <c r="I32" s="10">
        <f t="shared" si="1"/>
        <v>18871.540999999997</v>
      </c>
    </row>
    <row r="33" spans="2:9" ht="12.75">
      <c r="B33" s="8"/>
      <c r="C33" s="9">
        <v>2011</v>
      </c>
      <c r="D33" s="8"/>
      <c r="E33" s="4">
        <v>16085</v>
      </c>
      <c r="F33" s="5"/>
      <c r="G33" s="4">
        <v>3548</v>
      </c>
      <c r="H33" s="2"/>
      <c r="I33" s="10">
        <f t="shared" si="1"/>
        <v>19633</v>
      </c>
    </row>
    <row r="34" spans="2:9" ht="12.75">
      <c r="B34" s="8"/>
      <c r="C34" s="9">
        <v>2012</v>
      </c>
      <c r="D34" s="8"/>
      <c r="E34" s="4">
        <v>16209</v>
      </c>
      <c r="F34" s="5"/>
      <c r="G34" s="4">
        <v>3363</v>
      </c>
      <c r="H34" s="2"/>
      <c r="I34" s="10">
        <f t="shared" si="1"/>
        <v>19572</v>
      </c>
    </row>
    <row r="35" spans="2:9" ht="12.75">
      <c r="B35" s="8"/>
      <c r="C35" s="9">
        <v>2013</v>
      </c>
      <c r="D35" s="8"/>
      <c r="E35" s="4">
        <v>15998</v>
      </c>
      <c r="F35" s="5"/>
      <c r="G35" s="4">
        <v>3450</v>
      </c>
      <c r="H35" s="2"/>
      <c r="I35" s="10">
        <v>19448</v>
      </c>
    </row>
    <row r="36" spans="2:9" ht="12.75">
      <c r="B36" s="8"/>
      <c r="C36" s="9">
        <v>2014</v>
      </c>
      <c r="D36" s="8"/>
      <c r="E36" s="4">
        <v>16037</v>
      </c>
      <c r="F36" s="5"/>
      <c r="G36" s="4">
        <v>3472</v>
      </c>
      <c r="H36" s="2"/>
      <c r="I36" s="10">
        <v>19509</v>
      </c>
    </row>
    <row r="37" spans="3:9" s="8" customFormat="1" ht="12.75">
      <c r="C37" s="90">
        <v>2015</v>
      </c>
      <c r="D37" s="15"/>
      <c r="E37" s="108">
        <v>16157</v>
      </c>
      <c r="F37" s="109"/>
      <c r="G37" s="108">
        <v>3414</v>
      </c>
      <c r="H37" s="110"/>
      <c r="I37" s="111">
        <f>SUM(E37:G37)</f>
        <v>19571</v>
      </c>
    </row>
    <row r="38" spans="3:9" s="8" customFormat="1" ht="12.75">
      <c r="C38" s="9"/>
      <c r="E38" s="4"/>
      <c r="F38" s="5"/>
      <c r="G38" s="4"/>
      <c r="H38" s="2"/>
      <c r="I38" s="10"/>
    </row>
    <row r="39" spans="2:9" ht="12.75">
      <c r="B39" s="8"/>
      <c r="C39" s="96" t="s">
        <v>25</v>
      </c>
      <c r="D39" s="8"/>
      <c r="E39" s="4"/>
      <c r="F39" s="5"/>
      <c r="G39" s="4"/>
      <c r="H39" s="2"/>
      <c r="I39" s="10"/>
    </row>
    <row r="40" spans="2:10" ht="12.75">
      <c r="B40" s="2"/>
      <c r="C40" s="97" t="s">
        <v>59</v>
      </c>
      <c r="D40" s="8"/>
      <c r="E40" s="81"/>
      <c r="F40" s="8"/>
      <c r="G40" s="81"/>
      <c r="H40" s="8"/>
      <c r="I40" s="10"/>
      <c r="J40" s="8"/>
    </row>
    <row r="41" spans="2:10" ht="12.75">
      <c r="B41" s="2"/>
      <c r="D41" s="8"/>
      <c r="E41" s="81"/>
      <c r="F41" s="8"/>
      <c r="G41" s="81"/>
      <c r="H41" s="8"/>
      <c r="I41" s="10"/>
      <c r="J41" s="8"/>
    </row>
    <row r="42" spans="2:10" ht="12.75">
      <c r="B42" s="8"/>
      <c r="C42" s="112" t="s">
        <v>46</v>
      </c>
      <c r="D42" s="112"/>
      <c r="E42" s="112"/>
      <c r="F42" s="112"/>
      <c r="G42" s="112"/>
      <c r="H42" s="112"/>
      <c r="I42" s="112"/>
      <c r="J42" s="8"/>
    </row>
    <row r="43" spans="2:10" ht="12.75">
      <c r="B43" s="8"/>
      <c r="C43" s="112"/>
      <c r="D43" s="112"/>
      <c r="E43" s="112"/>
      <c r="F43" s="112"/>
      <c r="G43" s="112"/>
      <c r="H43" s="112"/>
      <c r="I43" s="112"/>
      <c r="J43" s="8"/>
    </row>
    <row r="44" spans="2:10" ht="12.75">
      <c r="B44" s="8"/>
      <c r="C44" s="40"/>
      <c r="D44" s="8"/>
      <c r="E44" s="102"/>
      <c r="F44" s="8"/>
      <c r="G44" s="102"/>
      <c r="H44" s="8"/>
      <c r="I44" s="10"/>
      <c r="J44" s="8"/>
    </row>
  </sheetData>
  <sheetProtection/>
  <mergeCells count="2">
    <mergeCell ref="C6:I6"/>
    <mergeCell ref="C42:I43"/>
  </mergeCells>
  <printOptions/>
  <pageMargins left="0.7" right="0.7" top="0.75" bottom="0.75" header="0.3" footer="0.3"/>
  <pageSetup horizontalDpi="600" verticalDpi="600" orientation="portrait" r:id="rId3"/>
  <legacyDrawing r:id="rId2"/>
  <oleObjects>
    <oleObject progId="MSPhotoEd.3" shapeId="3293984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4:L54"/>
  <sheetViews>
    <sheetView zoomScaleSheetLayoutView="100" zoomScalePageLayoutView="0" workbookViewId="0" topLeftCell="A1">
      <selection activeCell="K6" sqref="K6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6.8515625" style="1" customWidth="1"/>
    <col min="4" max="8" width="8.28125" style="1" customWidth="1"/>
    <col min="9" max="12" width="8.00390625" style="1" customWidth="1"/>
    <col min="13" max="16384" width="9.140625" style="1" customWidth="1"/>
  </cols>
  <sheetData>
    <row r="4" spans="6:12" ht="15">
      <c r="F4" s="61"/>
      <c r="G4" s="61"/>
      <c r="H4" s="61"/>
      <c r="I4" s="61"/>
      <c r="J4" s="61"/>
      <c r="K4" s="61"/>
      <c r="L4" s="61" t="s">
        <v>69</v>
      </c>
    </row>
    <row r="5" ht="9" customHeight="1"/>
    <row r="8" spans="2:12" ht="15.75">
      <c r="B8" s="11">
        <v>20.03</v>
      </c>
      <c r="C8" s="12" t="s">
        <v>60</v>
      </c>
      <c r="D8" s="113"/>
      <c r="E8" s="113"/>
      <c r="F8" s="113"/>
      <c r="G8" s="113"/>
      <c r="H8" s="113"/>
      <c r="I8" s="113"/>
      <c r="J8" s="42"/>
      <c r="K8" s="42"/>
      <c r="L8" s="42"/>
    </row>
    <row r="9" spans="2:12" ht="15.75">
      <c r="B9" s="44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7:12" ht="12.75" customHeight="1">
      <c r="G10" s="15"/>
      <c r="H10" s="15"/>
      <c r="I10" s="8"/>
      <c r="J10" s="8"/>
      <c r="K10" s="8"/>
      <c r="L10" s="8"/>
    </row>
    <row r="11" spans="3:12" ht="13.5" customHeight="1">
      <c r="C11" s="114" t="s">
        <v>39</v>
      </c>
      <c r="D11" s="114"/>
      <c r="E11" s="114"/>
      <c r="F11" s="114"/>
      <c r="G11" s="15"/>
      <c r="H11" s="48"/>
      <c r="I11" s="45" t="s">
        <v>36</v>
      </c>
      <c r="J11" s="7"/>
      <c r="K11" s="7"/>
      <c r="L11" s="7"/>
    </row>
    <row r="12" spans="3:12" ht="13.5" customHeight="1">
      <c r="C12" s="96"/>
      <c r="D12" s="96"/>
      <c r="E12" s="96"/>
      <c r="F12" s="96"/>
      <c r="G12" s="8"/>
      <c r="H12" s="8"/>
      <c r="I12" s="49"/>
      <c r="J12" s="7"/>
      <c r="K12" s="7"/>
      <c r="L12" s="7"/>
    </row>
    <row r="13" spans="3:9" ht="12.75">
      <c r="C13" s="7" t="s">
        <v>8</v>
      </c>
      <c r="D13" s="8"/>
      <c r="E13" s="8"/>
      <c r="F13" s="8"/>
      <c r="G13" s="8"/>
      <c r="H13" s="8"/>
      <c r="I13" s="115">
        <f>SUM(I15+I17+I19+I21)</f>
        <v>100</v>
      </c>
    </row>
    <row r="14" ht="12" customHeight="1"/>
    <row r="15" spans="3:9" ht="12.75">
      <c r="C15" s="1" t="s">
        <v>26</v>
      </c>
      <c r="I15" s="116">
        <v>99.5</v>
      </c>
    </row>
    <row r="16" ht="12.75">
      <c r="I16" s="8"/>
    </row>
    <row r="17" spans="3:12" ht="12.75">
      <c r="C17" s="1" t="s">
        <v>38</v>
      </c>
      <c r="D17" s="54"/>
      <c r="E17" s="54"/>
      <c r="F17" s="54"/>
      <c r="G17" s="6"/>
      <c r="I17" s="52">
        <v>0.1</v>
      </c>
      <c r="J17" s="6"/>
      <c r="K17" s="6"/>
      <c r="L17" s="6"/>
    </row>
    <row r="18" spans="4:12" ht="12.75">
      <c r="D18" s="54"/>
      <c r="E18" s="54"/>
      <c r="F18" s="54"/>
      <c r="G18" s="6"/>
      <c r="I18" s="52"/>
      <c r="J18" s="6"/>
      <c r="K18" s="6"/>
      <c r="L18" s="6"/>
    </row>
    <row r="19" spans="3:12" ht="12.75">
      <c r="C19" s="1" t="s">
        <v>27</v>
      </c>
      <c r="D19" s="54"/>
      <c r="E19" s="54"/>
      <c r="F19" s="6"/>
      <c r="G19" s="6"/>
      <c r="I19" s="52">
        <v>0.2</v>
      </c>
      <c r="J19" s="6"/>
      <c r="K19" s="6"/>
      <c r="L19" s="6"/>
    </row>
    <row r="20" spans="3:12" ht="12.75">
      <c r="C20" s="8"/>
      <c r="D20" s="50"/>
      <c r="E20" s="50"/>
      <c r="F20" s="52"/>
      <c r="G20" s="52"/>
      <c r="I20" s="52"/>
      <c r="J20" s="6"/>
      <c r="K20" s="6"/>
      <c r="L20" s="6"/>
    </row>
    <row r="21" spans="3:9" ht="12.75">
      <c r="C21" s="8" t="s">
        <v>28</v>
      </c>
      <c r="D21" s="8"/>
      <c r="E21" s="8"/>
      <c r="F21" s="8"/>
      <c r="G21" s="8"/>
      <c r="I21" s="116">
        <v>0.2</v>
      </c>
    </row>
    <row r="22" spans="3:9" ht="12.75">
      <c r="C22" s="15"/>
      <c r="D22" s="15"/>
      <c r="E22" s="15"/>
      <c r="F22" s="15"/>
      <c r="G22" s="15"/>
      <c r="H22" s="15"/>
      <c r="I22" s="117"/>
    </row>
    <row r="24" ht="12.75">
      <c r="C24" s="57" t="s">
        <v>51</v>
      </c>
    </row>
    <row r="25" spans="3:12" ht="12.75">
      <c r="C25" s="35"/>
      <c r="D25" s="54"/>
      <c r="E25" s="54"/>
      <c r="F25" s="54"/>
      <c r="G25" s="54"/>
      <c r="L25" s="6"/>
    </row>
    <row r="26" ht="12.75">
      <c r="B26" s="14"/>
    </row>
    <row r="29" spans="2:12" ht="15.75">
      <c r="B29" s="11">
        <v>20.04</v>
      </c>
      <c r="C29" s="12" t="s">
        <v>47</v>
      </c>
      <c r="D29" s="12"/>
      <c r="E29" s="12"/>
      <c r="F29" s="12"/>
      <c r="G29" s="12"/>
      <c r="H29" s="12"/>
      <c r="I29" s="12"/>
      <c r="J29" s="13"/>
      <c r="K29" s="13"/>
      <c r="L29" s="13"/>
    </row>
    <row r="31" ht="12.75">
      <c r="H31" s="15"/>
    </row>
    <row r="32" spans="3:12" ht="12.75">
      <c r="C32" s="114" t="s">
        <v>29</v>
      </c>
      <c r="D32" s="114"/>
      <c r="E32" s="114"/>
      <c r="F32" s="114"/>
      <c r="G32" s="18"/>
      <c r="H32" s="48"/>
      <c r="I32" s="45" t="s">
        <v>36</v>
      </c>
      <c r="J32" s="7"/>
      <c r="K32" s="7"/>
      <c r="L32" s="7"/>
    </row>
    <row r="33" spans="3:12" ht="12.75">
      <c r="C33" s="96"/>
      <c r="D33" s="96"/>
      <c r="E33" s="96"/>
      <c r="F33" s="96"/>
      <c r="G33" s="7"/>
      <c r="H33" s="8"/>
      <c r="I33" s="49"/>
      <c r="J33" s="7"/>
      <c r="K33" s="7"/>
      <c r="L33" s="7"/>
    </row>
    <row r="34" spans="3:12" ht="12.75">
      <c r="C34" s="7" t="s">
        <v>8</v>
      </c>
      <c r="D34" s="22"/>
      <c r="E34" s="22"/>
      <c r="F34" s="22"/>
      <c r="G34" s="22"/>
      <c r="H34" s="8"/>
      <c r="I34" s="22">
        <f>SUM(I36+I38+I40+I42)</f>
        <v>100</v>
      </c>
      <c r="J34" s="31"/>
      <c r="K34" s="31"/>
      <c r="L34" s="31"/>
    </row>
    <row r="36" spans="3:9" ht="12.75">
      <c r="C36" s="1" t="s">
        <v>30</v>
      </c>
      <c r="I36" s="116">
        <v>38.1</v>
      </c>
    </row>
    <row r="37" ht="12.75">
      <c r="I37" s="8"/>
    </row>
    <row r="38" spans="3:12" ht="12.75">
      <c r="C38" s="1" t="s">
        <v>31</v>
      </c>
      <c r="D38" s="54"/>
      <c r="E38" s="54"/>
      <c r="F38" s="6"/>
      <c r="G38" s="6"/>
      <c r="I38" s="52">
        <v>61.4</v>
      </c>
      <c r="J38" s="6"/>
      <c r="K38" s="6"/>
      <c r="L38" s="6"/>
    </row>
    <row r="39" spans="4:12" ht="12.75">
      <c r="D39" s="54"/>
      <c r="E39" s="54"/>
      <c r="F39" s="6"/>
      <c r="G39" s="6"/>
      <c r="I39" s="52"/>
      <c r="J39" s="6"/>
      <c r="K39" s="6"/>
      <c r="L39" s="6"/>
    </row>
    <row r="40" spans="3:12" ht="12.75">
      <c r="C40" s="1" t="s">
        <v>27</v>
      </c>
      <c r="D40" s="54"/>
      <c r="E40" s="54"/>
      <c r="F40" s="6"/>
      <c r="G40" s="6"/>
      <c r="I40" s="52">
        <v>0.2</v>
      </c>
      <c r="J40" s="6"/>
      <c r="K40" s="6"/>
      <c r="L40" s="6"/>
    </row>
    <row r="41" spans="3:12" ht="12.75">
      <c r="C41" s="8"/>
      <c r="D41" s="50"/>
      <c r="E41" s="50"/>
      <c r="F41" s="52"/>
      <c r="G41" s="52"/>
      <c r="I41" s="52"/>
      <c r="J41" s="6"/>
      <c r="K41" s="6"/>
      <c r="L41" s="6"/>
    </row>
    <row r="42" spans="3:9" ht="12.75">
      <c r="C42" s="8" t="s">
        <v>28</v>
      </c>
      <c r="D42" s="50"/>
      <c r="E42" s="50"/>
      <c r="F42" s="8"/>
      <c r="G42" s="8"/>
      <c r="I42" s="116">
        <v>0.3</v>
      </c>
    </row>
    <row r="43" spans="3:9" ht="12.75">
      <c r="C43" s="15"/>
      <c r="D43" s="56"/>
      <c r="E43" s="56"/>
      <c r="F43" s="15"/>
      <c r="G43" s="15"/>
      <c r="H43" s="15"/>
      <c r="I43" s="117"/>
    </row>
    <row r="50" spans="2:12" ht="12.75">
      <c r="B50" s="8"/>
      <c r="C50" s="57" t="s">
        <v>51</v>
      </c>
      <c r="D50" s="8"/>
      <c r="E50" s="8"/>
      <c r="F50" s="8"/>
      <c r="G50" s="8"/>
      <c r="H50" s="8"/>
      <c r="I50" s="8"/>
      <c r="J50" s="8"/>
      <c r="K50" s="8"/>
      <c r="L50" s="8"/>
    </row>
    <row r="54" ht="12.75">
      <c r="B54" s="14"/>
    </row>
  </sheetData>
  <sheetProtection/>
  <mergeCells count="4">
    <mergeCell ref="C11:F11"/>
    <mergeCell ref="C32:F32"/>
    <mergeCell ref="C8:I8"/>
    <mergeCell ref="C29:I29"/>
  </mergeCells>
  <printOptions horizontalCentered="1"/>
  <pageMargins left="1" right="1" top="1" bottom="1" header="0.5" footer="0.24"/>
  <pageSetup horizontalDpi="300" verticalDpi="300" orientation="portrait" scale="84" r:id="rId3"/>
  <legacyDrawing r:id="rId2"/>
  <oleObjects>
    <oleObject progId="MSPhotoEd.3" shapeId="15972580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3:T63"/>
  <sheetViews>
    <sheetView zoomScaleSheetLayoutView="100" zoomScalePageLayoutView="0" workbookViewId="0" topLeftCell="A1">
      <selection activeCell="G3" sqref="G3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27.140625" style="1" customWidth="1"/>
    <col min="4" max="4" width="13.28125" style="1" customWidth="1"/>
    <col min="5" max="5" width="10.140625" style="1" customWidth="1"/>
    <col min="6" max="6" width="9.7109375" style="1" customWidth="1"/>
    <col min="7" max="7" width="9.8515625" style="1" customWidth="1"/>
    <col min="8" max="16384" width="9.140625" style="1" customWidth="1"/>
  </cols>
  <sheetData>
    <row r="3" spans="7:20" ht="15">
      <c r="G3" s="118" t="s">
        <v>69</v>
      </c>
      <c r="K3" s="118"/>
      <c r="L3" s="118"/>
      <c r="M3" s="118"/>
      <c r="N3" s="118"/>
      <c r="O3" s="118"/>
      <c r="P3" s="118"/>
      <c r="Q3" s="118"/>
      <c r="R3" s="118"/>
      <c r="S3" s="118"/>
      <c r="T3" s="118"/>
    </row>
    <row r="4" ht="9" customHeight="1"/>
    <row r="7" spans="2:10" ht="15.75">
      <c r="B7" s="11">
        <v>20.05</v>
      </c>
      <c r="C7" s="12" t="s">
        <v>67</v>
      </c>
      <c r="D7" s="12"/>
      <c r="E7" s="12"/>
      <c r="F7" s="12"/>
      <c r="G7" s="12"/>
      <c r="H7" s="12"/>
      <c r="I7" s="12"/>
      <c r="J7" s="12"/>
    </row>
    <row r="8" spans="2:6" ht="12.75" customHeight="1">
      <c r="B8" s="44"/>
      <c r="C8" s="43"/>
      <c r="D8" s="43"/>
      <c r="E8" s="43"/>
      <c r="F8" s="43"/>
    </row>
    <row r="9" spans="4:10" ht="12.75" customHeight="1">
      <c r="D9" s="8"/>
      <c r="E9" s="15"/>
      <c r="I9" s="16"/>
      <c r="J9" s="16" t="s">
        <v>24</v>
      </c>
    </row>
    <row r="10" spans="3:10" ht="13.5" customHeight="1">
      <c r="C10" s="119"/>
      <c r="D10" s="18"/>
      <c r="E10" s="47">
        <v>2010</v>
      </c>
      <c r="F10" s="18">
        <v>2011</v>
      </c>
      <c r="G10" s="18">
        <v>2012</v>
      </c>
      <c r="H10" s="18">
        <v>2013</v>
      </c>
      <c r="I10" s="18">
        <v>2014</v>
      </c>
      <c r="J10" s="18">
        <v>2015</v>
      </c>
    </row>
    <row r="11" spans="3:10" ht="13.5" customHeight="1">
      <c r="C11" s="101"/>
      <c r="D11" s="7"/>
      <c r="E11" s="7"/>
      <c r="G11" s="7"/>
      <c r="H11" s="7"/>
      <c r="I11" s="7"/>
      <c r="J11" s="7"/>
    </row>
    <row r="12" spans="3:10" ht="12.75">
      <c r="C12" s="14" t="s">
        <v>41</v>
      </c>
      <c r="D12" s="31"/>
      <c r="E12" s="31">
        <f>SUM(E15:E20)</f>
        <v>1768.6</v>
      </c>
      <c r="F12" s="31">
        <f>SUM(F15:F20)</f>
        <v>1799.7</v>
      </c>
      <c r="G12" s="31">
        <v>1854.3</v>
      </c>
      <c r="H12" s="31">
        <v>1736.8</v>
      </c>
      <c r="I12" s="31">
        <v>1736</v>
      </c>
      <c r="J12" s="31">
        <f>SUM(J15:J16)</f>
        <v>1783.5</v>
      </c>
    </row>
    <row r="13" ht="12" customHeight="1"/>
    <row r="14" ht="12.75">
      <c r="C14" s="35" t="s">
        <v>52</v>
      </c>
    </row>
    <row r="15" spans="3:10" ht="12.75">
      <c r="C15" s="120" t="s">
        <v>56</v>
      </c>
      <c r="D15" s="121"/>
      <c r="E15" s="121">
        <v>859.9</v>
      </c>
      <c r="F15" s="121">
        <v>869.4</v>
      </c>
      <c r="G15" s="121">
        <v>854.9</v>
      </c>
      <c r="H15" s="121">
        <v>801.4</v>
      </c>
      <c r="I15" s="121">
        <v>803.1</v>
      </c>
      <c r="J15" s="121">
        <v>791.2</v>
      </c>
    </row>
    <row r="16" spans="3:12" ht="12.75">
      <c r="C16" s="120" t="s">
        <v>57</v>
      </c>
      <c r="D16" s="121"/>
      <c r="E16" s="121">
        <v>907.6</v>
      </c>
      <c r="F16" s="121">
        <v>929</v>
      </c>
      <c r="G16" s="121">
        <v>999.4</v>
      </c>
      <c r="H16" s="121">
        <v>935.4</v>
      </c>
      <c r="I16" s="121">
        <v>933.3</v>
      </c>
      <c r="J16" s="121">
        <v>992.3</v>
      </c>
      <c r="L16" s="122"/>
    </row>
    <row r="18" spans="3:12" ht="12.75">
      <c r="C18" s="35" t="s">
        <v>53</v>
      </c>
      <c r="L18" s="122"/>
    </row>
    <row r="19" ht="12.75" customHeight="1" hidden="1"/>
    <row r="20" spans="3:10" ht="12.75">
      <c r="C20" s="120" t="s">
        <v>58</v>
      </c>
      <c r="D20" s="121"/>
      <c r="E20" s="121">
        <v>1.1</v>
      </c>
      <c r="F20" s="121">
        <v>1.3</v>
      </c>
      <c r="G20" s="121">
        <v>0.8</v>
      </c>
      <c r="H20" s="121">
        <v>1.3</v>
      </c>
      <c r="I20" s="121">
        <v>0.6</v>
      </c>
      <c r="J20" s="121">
        <v>0.8</v>
      </c>
    </row>
    <row r="21" ht="12.75">
      <c r="L21" s="122"/>
    </row>
    <row r="22" ht="12.75">
      <c r="C22" s="35" t="s">
        <v>61</v>
      </c>
    </row>
    <row r="23" spans="3:10" ht="12.75">
      <c r="C23" s="122" t="s">
        <v>54</v>
      </c>
      <c r="D23" s="121"/>
      <c r="E23" s="121">
        <f>853.2+901.2</f>
        <v>1754.4</v>
      </c>
      <c r="F23" s="27">
        <v>1706</v>
      </c>
      <c r="G23" s="121">
        <v>1763.6</v>
      </c>
      <c r="H23" s="121">
        <v>1639</v>
      </c>
      <c r="I23" s="121">
        <v>1715.5</v>
      </c>
      <c r="J23" s="121">
        <v>1776.5</v>
      </c>
    </row>
    <row r="24" spans="3:10" ht="12.75">
      <c r="C24" s="122" t="s">
        <v>55</v>
      </c>
      <c r="D24" s="121"/>
      <c r="E24" s="121">
        <v>7.4</v>
      </c>
      <c r="F24" s="121">
        <v>8.7</v>
      </c>
      <c r="G24" s="121">
        <v>6.9</v>
      </c>
      <c r="H24" s="121">
        <v>7.1</v>
      </c>
      <c r="I24" s="121">
        <v>6.3</v>
      </c>
      <c r="J24" s="121">
        <v>7.9</v>
      </c>
    </row>
    <row r="25" ht="12.75">
      <c r="D25" s="121"/>
    </row>
    <row r="26" spans="3:4" ht="12.75">
      <c r="C26" s="14" t="s">
        <v>13</v>
      </c>
      <c r="D26" s="123"/>
    </row>
    <row r="27" spans="3:10" ht="12.75">
      <c r="C27" s="124" t="s">
        <v>9</v>
      </c>
      <c r="D27" s="125"/>
      <c r="E27" s="125">
        <v>36.8</v>
      </c>
      <c r="F27" s="15">
        <v>33.8</v>
      </c>
      <c r="G27" s="125">
        <v>30.7</v>
      </c>
      <c r="H27" s="125">
        <v>17.4</v>
      </c>
      <c r="I27" s="125">
        <v>26.6</v>
      </c>
      <c r="J27" s="125">
        <v>18.3</v>
      </c>
    </row>
    <row r="29" ht="12.75">
      <c r="C29" s="40" t="s">
        <v>63</v>
      </c>
    </row>
    <row r="30" ht="12.75">
      <c r="C30" s="30"/>
    </row>
    <row r="32" spans="2:10" ht="15.75">
      <c r="B32" s="11">
        <v>20.06</v>
      </c>
      <c r="C32" s="12" t="s">
        <v>66</v>
      </c>
      <c r="D32" s="12"/>
      <c r="E32" s="12"/>
      <c r="F32" s="12"/>
      <c r="G32" s="12"/>
      <c r="H32" s="12"/>
      <c r="I32" s="12"/>
      <c r="J32" s="12"/>
    </row>
    <row r="34" spans="9:10" ht="12.75">
      <c r="I34" s="16"/>
      <c r="J34" s="16" t="s">
        <v>24</v>
      </c>
    </row>
    <row r="35" spans="3:10" ht="12.75">
      <c r="C35" s="119"/>
      <c r="D35" s="18"/>
      <c r="E35" s="18">
        <v>2010</v>
      </c>
      <c r="F35" s="18">
        <v>2011</v>
      </c>
      <c r="G35" s="18">
        <v>2012</v>
      </c>
      <c r="H35" s="18">
        <v>2013</v>
      </c>
      <c r="I35" s="18">
        <v>2014</v>
      </c>
      <c r="J35" s="18">
        <v>2015</v>
      </c>
    </row>
    <row r="37" spans="3:10" ht="12.75">
      <c r="C37" s="14" t="s">
        <v>42</v>
      </c>
      <c r="D37" s="31"/>
      <c r="E37" s="31">
        <f>SUM(E39:E40)</f>
        <v>23.7</v>
      </c>
      <c r="F37" s="35">
        <v>24.7</v>
      </c>
      <c r="G37" s="35">
        <v>30.1</v>
      </c>
      <c r="H37" s="35">
        <v>24.3</v>
      </c>
      <c r="I37" s="35">
        <v>25.2</v>
      </c>
      <c r="J37" s="23">
        <f>SUM(J39:J40)</f>
        <v>25.799999999999997</v>
      </c>
    </row>
    <row r="38" spans="3:5" ht="8.25" customHeight="1">
      <c r="C38" s="14"/>
      <c r="D38" s="31"/>
      <c r="E38" s="31"/>
    </row>
    <row r="39" spans="3:10" ht="12.75">
      <c r="C39" s="1" t="s">
        <v>11</v>
      </c>
      <c r="D39" s="121"/>
      <c r="E39" s="121">
        <v>9.2</v>
      </c>
      <c r="F39" s="121">
        <v>10.4</v>
      </c>
      <c r="G39" s="121">
        <v>14.1</v>
      </c>
      <c r="H39" s="121">
        <v>10.6</v>
      </c>
      <c r="I39" s="121">
        <v>12</v>
      </c>
      <c r="J39" s="121">
        <v>13.1</v>
      </c>
    </row>
    <row r="40" spans="3:10" ht="12.75">
      <c r="C40" s="15" t="s">
        <v>12</v>
      </c>
      <c r="D40" s="125"/>
      <c r="E40" s="125">
        <v>14.5</v>
      </c>
      <c r="F40" s="15">
        <v>14.3</v>
      </c>
      <c r="G40" s="15">
        <v>16.1</v>
      </c>
      <c r="H40" s="15">
        <v>13.7</v>
      </c>
      <c r="I40" s="15">
        <v>13.2</v>
      </c>
      <c r="J40" s="15">
        <v>12.7</v>
      </c>
    </row>
    <row r="41" ht="12.75">
      <c r="C41" s="40" t="s">
        <v>48</v>
      </c>
    </row>
    <row r="42" ht="12.75">
      <c r="C42" s="30"/>
    </row>
    <row r="43" spans="2:10" ht="15.75">
      <c r="B43" s="11">
        <v>20.07</v>
      </c>
      <c r="C43" s="12" t="s">
        <v>65</v>
      </c>
      <c r="D43" s="12"/>
      <c r="E43" s="12"/>
      <c r="F43" s="12"/>
      <c r="G43" s="12"/>
      <c r="H43" s="12"/>
      <c r="I43" s="12"/>
      <c r="J43" s="12"/>
    </row>
    <row r="46" spans="9:10" ht="12.75">
      <c r="I46" s="126"/>
      <c r="J46" s="126" t="s">
        <v>24</v>
      </c>
    </row>
    <row r="47" spans="3:10" ht="12.75">
      <c r="C47" s="17"/>
      <c r="D47" s="18"/>
      <c r="E47" s="18">
        <v>2010</v>
      </c>
      <c r="F47" s="18">
        <v>2011</v>
      </c>
      <c r="G47" s="18">
        <v>2012</v>
      </c>
      <c r="H47" s="18">
        <v>2013</v>
      </c>
      <c r="I47" s="18">
        <v>2014</v>
      </c>
      <c r="J47" s="18">
        <v>2015</v>
      </c>
    </row>
    <row r="49" spans="3:10" ht="12.75">
      <c r="C49" s="14" t="s">
        <v>18</v>
      </c>
      <c r="D49" s="22"/>
      <c r="E49" s="34">
        <f>+E52+E53</f>
        <v>7.5</v>
      </c>
      <c r="F49" s="34">
        <v>8.8</v>
      </c>
      <c r="G49" s="34">
        <v>6.9</v>
      </c>
      <c r="H49" s="34">
        <v>7.1</v>
      </c>
      <c r="I49" s="34">
        <v>6.3</v>
      </c>
      <c r="J49" s="34">
        <f>SUM(J52:J53)</f>
        <v>7.8</v>
      </c>
    </row>
    <row r="50" ht="12.75" hidden="1"/>
    <row r="51" ht="9.75" customHeight="1"/>
    <row r="52" spans="3:10" ht="16.5" customHeight="1">
      <c r="C52" s="26" t="s">
        <v>10</v>
      </c>
      <c r="D52" s="121"/>
      <c r="E52" s="121">
        <v>1.1</v>
      </c>
      <c r="F52" s="121">
        <v>1.3</v>
      </c>
      <c r="G52" s="121">
        <v>0.8</v>
      </c>
      <c r="H52" s="121">
        <v>1.3</v>
      </c>
      <c r="I52" s="121">
        <v>0.6</v>
      </c>
      <c r="J52" s="121">
        <v>0.8</v>
      </c>
    </row>
    <row r="53" spans="3:10" ht="12.75">
      <c r="C53" s="127" t="s">
        <v>19</v>
      </c>
      <c r="D53" s="125"/>
      <c r="E53" s="125">
        <v>6.4</v>
      </c>
      <c r="F53" s="125">
        <v>7.5</v>
      </c>
      <c r="G53" s="125">
        <v>6.1</v>
      </c>
      <c r="H53" s="125">
        <v>5.8</v>
      </c>
      <c r="I53" s="125">
        <v>5.7</v>
      </c>
      <c r="J53" s="125">
        <v>7</v>
      </c>
    </row>
    <row r="54" ht="12.75" hidden="1">
      <c r="F54" s="8"/>
    </row>
    <row r="55" ht="12.75" hidden="1">
      <c r="F55" s="8"/>
    </row>
    <row r="56" ht="12.75">
      <c r="F56" s="8"/>
    </row>
    <row r="57" ht="12.75">
      <c r="C57" s="40" t="s">
        <v>64</v>
      </c>
    </row>
    <row r="63" spans="2:3" ht="12.75">
      <c r="B63" s="14"/>
      <c r="C63" s="14"/>
    </row>
  </sheetData>
  <sheetProtection/>
  <mergeCells count="3">
    <mergeCell ref="C32:J32"/>
    <mergeCell ref="C43:J43"/>
    <mergeCell ref="C7:J7"/>
  </mergeCells>
  <printOptions horizontalCentered="1"/>
  <pageMargins left="1" right="1" top="1" bottom="1" header="0.5" footer="0.24"/>
  <pageSetup horizontalDpi="300" verticalDpi="300" orientation="portrait" scale="64" r:id="rId3"/>
  <legacyDrawing r:id="rId2"/>
  <oleObjects>
    <oleObject progId="MSPhotoEd.3" shapeId="152313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3:R89"/>
  <sheetViews>
    <sheetView zoomScaleSheetLayoutView="100" zoomScalePageLayoutView="0" workbookViewId="0" topLeftCell="A1">
      <selection activeCell="H5" sqref="H5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3" width="28.57421875" style="1" customWidth="1"/>
    <col min="4" max="8" width="14.28125" style="1" customWidth="1"/>
    <col min="9" max="9" width="9.8515625" style="1" customWidth="1"/>
    <col min="10" max="16384" width="9.140625" style="1" customWidth="1"/>
  </cols>
  <sheetData>
    <row r="3" ht="15">
      <c r="F3" s="118" t="s">
        <v>69</v>
      </c>
    </row>
    <row r="4" spans="4:6" ht="15">
      <c r="D4" s="61"/>
      <c r="E4" s="61"/>
      <c r="F4" s="61"/>
    </row>
    <row r="5" ht="9" customHeight="1"/>
    <row r="8" spans="2:18" ht="15.75">
      <c r="B8" s="11">
        <v>20.08</v>
      </c>
      <c r="C8" s="12" t="s">
        <v>68</v>
      </c>
      <c r="D8" s="12"/>
      <c r="E8" s="12"/>
      <c r="F8" s="12"/>
      <c r="G8" s="12"/>
      <c r="H8" s="12"/>
      <c r="I8" s="12"/>
      <c r="J8" s="13"/>
      <c r="K8" s="13"/>
      <c r="L8" s="13"/>
      <c r="M8" s="13"/>
      <c r="N8" s="13"/>
      <c r="O8" s="13"/>
      <c r="P8" s="13"/>
      <c r="Q8" s="13"/>
      <c r="R8" s="13"/>
    </row>
    <row r="10" spans="3:9" ht="12.75">
      <c r="C10" s="14"/>
      <c r="D10" s="15"/>
      <c r="E10" s="15"/>
      <c r="H10" s="16"/>
      <c r="I10" s="16" t="s">
        <v>24</v>
      </c>
    </row>
    <row r="11" spans="3:9" ht="12.75">
      <c r="C11" s="17"/>
      <c r="D11" s="18">
        <v>2010</v>
      </c>
      <c r="E11" s="18">
        <v>2011</v>
      </c>
      <c r="F11" s="18">
        <v>2012</v>
      </c>
      <c r="G11" s="18">
        <v>2013</v>
      </c>
      <c r="H11" s="18">
        <v>2014</v>
      </c>
      <c r="I11" s="18">
        <v>2015</v>
      </c>
    </row>
    <row r="12" spans="3:16" ht="12.75">
      <c r="C12" s="19"/>
      <c r="K12" s="20"/>
      <c r="L12" s="20"/>
      <c r="M12" s="20"/>
      <c r="N12" s="20"/>
      <c r="O12" s="20"/>
      <c r="P12" s="20"/>
    </row>
    <row r="13" spans="3:16" ht="12.75">
      <c r="C13" s="21" t="s">
        <v>14</v>
      </c>
      <c r="K13" s="20"/>
      <c r="L13" s="20"/>
      <c r="M13" s="20"/>
      <c r="N13" s="20"/>
      <c r="O13" s="20"/>
      <c r="P13" s="20"/>
    </row>
    <row r="14" spans="3:16" ht="6.75" customHeight="1">
      <c r="C14" s="7"/>
      <c r="K14" s="20"/>
      <c r="L14" s="20"/>
      <c r="M14" s="20"/>
      <c r="N14" s="20"/>
      <c r="O14" s="20"/>
      <c r="P14" s="20"/>
    </row>
    <row r="15" spans="3:16" s="14" customFormat="1" ht="17.25" customHeight="1">
      <c r="C15" s="19" t="s">
        <v>8</v>
      </c>
      <c r="D15" s="22">
        <f>SUM(D17:D21)</f>
        <v>907.5999999999999</v>
      </c>
      <c r="E15" s="23">
        <f>SUM(E17:E21)</f>
        <v>929</v>
      </c>
      <c r="F15" s="23">
        <f>SUM(F17:F21)</f>
        <v>999.4</v>
      </c>
      <c r="G15" s="23">
        <f>SUM(G17:G21)</f>
        <v>935.4000000000001</v>
      </c>
      <c r="H15" s="23">
        <f>SUM(H17:H21)</f>
        <v>933</v>
      </c>
      <c r="I15" s="23">
        <f>SUM(I17:I21)</f>
        <v>992.3</v>
      </c>
      <c r="K15" s="24"/>
      <c r="L15" s="24"/>
      <c r="M15" s="24"/>
      <c r="N15" s="24"/>
      <c r="O15" s="25"/>
      <c r="P15" s="25"/>
    </row>
    <row r="16" spans="3:16" s="14" customFormat="1" ht="7.5" customHeight="1">
      <c r="C16" s="19"/>
      <c r="D16" s="22"/>
      <c r="K16" s="25"/>
      <c r="L16" s="25"/>
      <c r="M16" s="25"/>
      <c r="N16" s="25"/>
      <c r="O16" s="25"/>
      <c r="P16" s="25"/>
    </row>
    <row r="17" spans="3:16" ht="12.75">
      <c r="C17" s="26" t="s">
        <v>20</v>
      </c>
      <c r="D17" s="27">
        <v>689.8</v>
      </c>
      <c r="E17" s="27">
        <v>709.2</v>
      </c>
      <c r="F17" s="27">
        <v>751.3</v>
      </c>
      <c r="G17" s="27">
        <v>697.7</v>
      </c>
      <c r="H17" s="27">
        <v>690.3</v>
      </c>
      <c r="I17" s="27">
        <v>744.3</v>
      </c>
      <c r="K17" s="20"/>
      <c r="L17" s="20"/>
      <c r="M17" s="25"/>
      <c r="N17" s="25"/>
      <c r="O17" s="20"/>
      <c r="P17" s="20"/>
    </row>
    <row r="18" spans="3:16" ht="12.75">
      <c r="C18" s="26" t="s">
        <v>15</v>
      </c>
      <c r="D18" s="27">
        <v>19.6</v>
      </c>
      <c r="E18" s="27">
        <v>20.5</v>
      </c>
      <c r="F18" s="27">
        <v>25.3</v>
      </c>
      <c r="G18" s="27">
        <v>24.5</v>
      </c>
      <c r="H18" s="27">
        <v>26.5</v>
      </c>
      <c r="I18" s="27">
        <v>25.5</v>
      </c>
      <c r="K18" s="20"/>
      <c r="L18" s="20"/>
      <c r="M18" s="25"/>
      <c r="N18" s="25"/>
      <c r="O18" s="20"/>
      <c r="P18" s="20"/>
    </row>
    <row r="19" spans="3:16" ht="12.75">
      <c r="C19" s="26" t="s">
        <v>49</v>
      </c>
      <c r="D19" s="27">
        <v>140.9</v>
      </c>
      <c r="E19" s="27">
        <v>133.5</v>
      </c>
      <c r="F19" s="27">
        <v>148.1</v>
      </c>
      <c r="G19" s="27">
        <v>148.2</v>
      </c>
      <c r="H19" s="27">
        <v>149.5</v>
      </c>
      <c r="I19" s="27">
        <v>151.1</v>
      </c>
      <c r="K19" s="20"/>
      <c r="L19" s="20"/>
      <c r="M19" s="20"/>
      <c r="N19" s="20"/>
      <c r="O19" s="20"/>
      <c r="P19" s="20"/>
    </row>
    <row r="20" spans="3:16" ht="12.75">
      <c r="C20" s="26" t="s">
        <v>16</v>
      </c>
      <c r="D20" s="27">
        <v>50.9</v>
      </c>
      <c r="E20" s="27">
        <v>58.3</v>
      </c>
      <c r="F20" s="27">
        <v>68.6</v>
      </c>
      <c r="G20" s="27">
        <v>59.2</v>
      </c>
      <c r="H20" s="27">
        <v>61</v>
      </c>
      <c r="I20" s="27">
        <v>64.4</v>
      </c>
      <c r="K20" s="20"/>
      <c r="L20" s="20"/>
      <c r="M20" s="20"/>
      <c r="N20" s="20"/>
      <c r="O20" s="20"/>
      <c r="P20" s="20"/>
    </row>
    <row r="21" spans="3:16" ht="12.75">
      <c r="C21" s="28" t="s">
        <v>17</v>
      </c>
      <c r="D21" s="29">
        <v>6.4</v>
      </c>
      <c r="E21" s="27">
        <v>7.5</v>
      </c>
      <c r="F21" s="27">
        <v>6.1</v>
      </c>
      <c r="G21" s="27">
        <v>5.8</v>
      </c>
      <c r="H21" s="27">
        <v>5.7</v>
      </c>
      <c r="I21" s="27">
        <v>7</v>
      </c>
      <c r="K21" s="20"/>
      <c r="L21" s="20"/>
      <c r="M21" s="20"/>
      <c r="N21" s="20"/>
      <c r="O21" s="20"/>
      <c r="P21" s="20"/>
    </row>
    <row r="22" spans="3:16" ht="12.75">
      <c r="C22" s="8"/>
      <c r="D22" s="8"/>
      <c r="K22" s="20"/>
      <c r="L22" s="20"/>
      <c r="M22" s="20"/>
      <c r="N22" s="20"/>
      <c r="O22" s="20"/>
      <c r="P22" s="20"/>
    </row>
    <row r="23" spans="3:16" s="14" customFormat="1" ht="12.75">
      <c r="C23" s="30"/>
      <c r="K23" s="25"/>
      <c r="L23" s="25"/>
      <c r="M23" s="25"/>
      <c r="N23" s="25"/>
      <c r="O23" s="25"/>
      <c r="P23" s="25"/>
    </row>
    <row r="24" spans="2:16" ht="15.75">
      <c r="B24" s="32"/>
      <c r="C24" s="21" t="s">
        <v>37</v>
      </c>
      <c r="K24" s="20"/>
      <c r="L24" s="20"/>
      <c r="M24" s="20"/>
      <c r="N24" s="20"/>
      <c r="O24" s="20"/>
      <c r="P24" s="20"/>
    </row>
    <row r="25" spans="2:16" ht="12.75" customHeight="1">
      <c r="B25" s="32"/>
      <c r="C25" s="7"/>
      <c r="K25" s="20"/>
      <c r="L25" s="20"/>
      <c r="M25" s="20"/>
      <c r="N25" s="20"/>
      <c r="O25" s="20"/>
      <c r="P25" s="20"/>
    </row>
    <row r="26" spans="3:16" ht="15" customHeight="1">
      <c r="C26" s="7" t="s">
        <v>8</v>
      </c>
      <c r="D26" s="34">
        <f>SUM(D28:D31)</f>
        <v>797.6999999999999</v>
      </c>
      <c r="E26" s="35">
        <v>768.9</v>
      </c>
      <c r="F26" s="23">
        <f>SUM(F28:F31)</f>
        <v>754.6000000000001</v>
      </c>
      <c r="G26" s="23">
        <f>SUM(G28:G31)</f>
        <v>695.5</v>
      </c>
      <c r="H26" s="23">
        <f>SUM(H28:H31)</f>
        <v>717.8000000000001</v>
      </c>
      <c r="I26" s="23">
        <f>SUM(I28:I31)</f>
        <v>726.0999999999999</v>
      </c>
      <c r="K26" s="36"/>
      <c r="L26" s="20"/>
      <c r="M26" s="20"/>
      <c r="N26" s="20"/>
      <c r="O26" s="20"/>
      <c r="P26" s="20"/>
    </row>
    <row r="27" spans="3:16" ht="12.75">
      <c r="C27" s="35"/>
      <c r="K27" s="20"/>
      <c r="L27" s="20"/>
      <c r="M27" s="20"/>
      <c r="N27" s="20"/>
      <c r="O27" s="20"/>
      <c r="P27" s="20"/>
    </row>
    <row r="28" spans="3:16" ht="12.75">
      <c r="C28" s="37" t="s">
        <v>20</v>
      </c>
      <c r="D28" s="27">
        <v>209.6</v>
      </c>
      <c r="E28" s="27">
        <v>216.9</v>
      </c>
      <c r="F28" s="27">
        <v>217.1</v>
      </c>
      <c r="G28" s="27">
        <v>215.9</v>
      </c>
      <c r="H28" s="27">
        <v>222.1</v>
      </c>
      <c r="I28" s="27">
        <v>236.6</v>
      </c>
      <c r="K28" s="20"/>
      <c r="L28" s="20"/>
      <c r="M28" s="20"/>
      <c r="N28" s="20"/>
      <c r="O28" s="20"/>
      <c r="P28" s="20"/>
    </row>
    <row r="29" spans="3:9" ht="12.75">
      <c r="C29" s="37" t="s">
        <v>21</v>
      </c>
      <c r="D29" s="27">
        <v>489.5</v>
      </c>
      <c r="E29" s="27">
        <v>502.5</v>
      </c>
      <c r="F29" s="27">
        <v>491.1</v>
      </c>
      <c r="G29" s="27">
        <f>465.7-G30</f>
        <v>448.3</v>
      </c>
      <c r="H29" s="27">
        <v>453.9</v>
      </c>
      <c r="I29" s="27">
        <v>455.2</v>
      </c>
    </row>
    <row r="30" spans="3:9" ht="12.75">
      <c r="C30" s="37" t="s">
        <v>22</v>
      </c>
      <c r="D30" s="27">
        <v>36.8</v>
      </c>
      <c r="E30" s="27">
        <v>33.4</v>
      </c>
      <c r="F30" s="27">
        <v>30.7</v>
      </c>
      <c r="G30" s="27">
        <v>17.4</v>
      </c>
      <c r="H30" s="27">
        <v>26.6</v>
      </c>
      <c r="I30" s="27">
        <v>18.3</v>
      </c>
    </row>
    <row r="31" spans="3:9" ht="12.75">
      <c r="C31" s="38" t="s">
        <v>16</v>
      </c>
      <c r="D31" s="39">
        <v>61.8</v>
      </c>
      <c r="E31" s="39">
        <v>16.1</v>
      </c>
      <c r="F31" s="39">
        <v>15.7</v>
      </c>
      <c r="G31" s="39">
        <v>13.9</v>
      </c>
      <c r="H31" s="39">
        <v>15.2</v>
      </c>
      <c r="I31" s="39">
        <v>16</v>
      </c>
    </row>
    <row r="33" ht="12.75">
      <c r="C33" s="40" t="s">
        <v>64</v>
      </c>
    </row>
    <row r="34" ht="12.75">
      <c r="C34" s="30"/>
    </row>
    <row r="35" ht="12.75">
      <c r="C35" s="30"/>
    </row>
    <row r="36" ht="12.75">
      <c r="C36" s="30"/>
    </row>
    <row r="37" spans="2:6" ht="15.75">
      <c r="B37" s="41">
        <v>20.09</v>
      </c>
      <c r="C37" s="13" t="s">
        <v>50</v>
      </c>
      <c r="D37" s="43"/>
      <c r="E37" s="43"/>
      <c r="F37" s="43"/>
    </row>
    <row r="38" spans="2:6" ht="12.75" customHeight="1">
      <c r="B38" s="44"/>
      <c r="C38" s="43"/>
      <c r="D38" s="43"/>
      <c r="E38" s="43"/>
      <c r="F38" s="43"/>
    </row>
    <row r="39" spans="4:6" ht="12.75" customHeight="1">
      <c r="D39" s="8"/>
      <c r="E39" s="8"/>
      <c r="F39" s="8"/>
    </row>
    <row r="40" spans="3:6" ht="13.5" customHeight="1">
      <c r="C40" s="18" t="s">
        <v>32</v>
      </c>
      <c r="D40" s="45" t="s">
        <v>36</v>
      </c>
      <c r="E40" s="49"/>
      <c r="F40" s="49"/>
    </row>
    <row r="41" spans="3:6" ht="13.5" customHeight="1">
      <c r="C41" s="7"/>
      <c r="D41" s="49"/>
      <c r="E41" s="49"/>
      <c r="F41" s="49"/>
    </row>
    <row r="42" spans="3:6" ht="12.75">
      <c r="C42" s="7" t="s">
        <v>8</v>
      </c>
      <c r="D42" s="33">
        <f>SUM(D44+D46+D48+D50+D52)</f>
        <v>100</v>
      </c>
      <c r="E42" s="51"/>
      <c r="F42" s="51"/>
    </row>
    <row r="43" ht="12" customHeight="1"/>
    <row r="44" spans="3:6" ht="12.75">
      <c r="C44" s="1" t="s">
        <v>33</v>
      </c>
      <c r="D44" s="52">
        <v>87.8</v>
      </c>
      <c r="E44" s="52"/>
      <c r="F44" s="52"/>
    </row>
    <row r="45" spans="4:6" ht="12.75">
      <c r="D45" s="53"/>
      <c r="E45" s="53"/>
      <c r="F45" s="53"/>
    </row>
    <row r="46" spans="3:6" ht="12.75">
      <c r="C46" s="1" t="s">
        <v>34</v>
      </c>
      <c r="D46" s="52">
        <v>6.8</v>
      </c>
      <c r="E46" s="52"/>
      <c r="F46" s="52"/>
    </row>
    <row r="47" spans="4:11" ht="12.75">
      <c r="D47" s="53"/>
      <c r="E47" s="53"/>
      <c r="F47" s="53"/>
      <c r="K47" s="55"/>
    </row>
    <row r="48" spans="3:6" ht="12.75">
      <c r="C48" s="1" t="s">
        <v>35</v>
      </c>
      <c r="D48" s="52">
        <v>4.9</v>
      </c>
      <c r="E48" s="52"/>
      <c r="F48" s="52"/>
    </row>
    <row r="49" spans="4:6" ht="12.75">
      <c r="D49" s="53"/>
      <c r="E49" s="53"/>
      <c r="F49" s="53"/>
    </row>
    <row r="50" spans="3:6" ht="12.75">
      <c r="C50" s="1" t="s">
        <v>27</v>
      </c>
      <c r="D50" s="52">
        <v>0.2</v>
      </c>
      <c r="E50" s="52"/>
      <c r="F50" s="52"/>
    </row>
    <row r="51" spans="4:6" ht="12.75">
      <c r="D51" s="53">
        <v>0.3</v>
      </c>
      <c r="E51" s="53"/>
      <c r="F51" s="53"/>
    </row>
    <row r="52" spans="3:6" ht="12.75">
      <c r="C52" s="8" t="s">
        <v>28</v>
      </c>
      <c r="D52" s="52">
        <v>0.3</v>
      </c>
      <c r="E52" s="52"/>
      <c r="F52" s="52"/>
    </row>
    <row r="53" spans="3:6" ht="3" customHeight="1">
      <c r="C53" s="15"/>
      <c r="D53" s="15"/>
      <c r="E53" s="8"/>
      <c r="F53" s="8"/>
    </row>
    <row r="54" ht="12.75">
      <c r="C54" s="54"/>
    </row>
    <row r="55" ht="12.75">
      <c r="C55" s="57" t="s">
        <v>51</v>
      </c>
    </row>
    <row r="56" ht="13.5" customHeight="1"/>
    <row r="57" ht="12.75">
      <c r="C57" s="30"/>
    </row>
    <row r="89" spans="2:3" ht="12.75">
      <c r="B89" s="59"/>
      <c r="C89" s="59"/>
    </row>
  </sheetData>
  <sheetProtection/>
  <mergeCells count="1">
    <mergeCell ref="C8:I8"/>
  </mergeCells>
  <printOptions horizontalCentered="1"/>
  <pageMargins left="1" right="1" top="1" bottom="1" header="0.5" footer="0.24"/>
  <pageSetup horizontalDpi="600" verticalDpi="600" orientation="portrait" scale="61" r:id="rId3"/>
  <legacyDrawing r:id="rId2"/>
  <oleObjects>
    <oleObject progId="MSPhotoEd.3" shapeId="3297904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Utilities</dc:subject>
  <dc:creator>Economics &amp; Statistics Office</dc:creator>
  <cp:keywords/>
  <dc:description/>
  <cp:lastModifiedBy>Administrator</cp:lastModifiedBy>
  <cp:lastPrinted>2016-04-19T16:13:07Z</cp:lastPrinted>
  <dcterms:created xsi:type="dcterms:W3CDTF">2011-02-23T20:14:32Z</dcterms:created>
  <dcterms:modified xsi:type="dcterms:W3CDTF">2016-08-03T21:44:52Z</dcterms:modified>
  <cp:category/>
  <cp:version/>
  <cp:contentType/>
  <cp:contentStatus/>
</cp:coreProperties>
</file>