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3" activeTab="0"/>
  </bookViews>
  <sheets>
    <sheet name=".01" sheetId="1" r:id="rId1"/>
    <sheet name=".02" sheetId="2" r:id="rId2"/>
    <sheet name=".03&amp;.04" sheetId="3" r:id="rId3"/>
    <sheet name=".05,.06,.07" sheetId="4" r:id="rId4"/>
    <sheet name=".08,.09" sheetId="5" r:id="rId5"/>
    <sheet name="Renewable Energy" sheetId="6" state="hidden" r:id="rId6"/>
  </sheets>
  <definedNames>
    <definedName name="_xlnm.Print_Area" localSheetId="0">'.01'!$A$1:$L$81</definedName>
    <definedName name="_xlnm.Print_Area" localSheetId="2">'.03&amp;.04'!$A$1:$L$50</definedName>
    <definedName name="_xlnm.Print_Area" localSheetId="3">'.05,.06,.07'!$A$1:$K$63</definedName>
    <definedName name="_xlnm.Print_Area" localSheetId="4">'.08,.09'!$A$1:$N$60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<sst xmlns="http://schemas.openxmlformats.org/spreadsheetml/2006/main" count="125" uniqueCount="77">
  <si>
    <t>Consumption (Mwhrs)</t>
  </si>
  <si>
    <t>Year</t>
  </si>
  <si>
    <t>Public Lighting</t>
  </si>
  <si>
    <t>Percent Change</t>
  </si>
  <si>
    <t>Cayman Brac</t>
  </si>
  <si>
    <t>Little Cayman</t>
  </si>
  <si>
    <t>Total</t>
  </si>
  <si>
    <t>Cayman Water Company</t>
  </si>
  <si>
    <t>East End</t>
  </si>
  <si>
    <t xml:space="preserve">  Pipeline</t>
  </si>
  <si>
    <t xml:space="preserve">  Truck</t>
  </si>
  <si>
    <t>Non-Potable Water</t>
  </si>
  <si>
    <t>Water Authority Users</t>
  </si>
  <si>
    <t>Multi-Residential</t>
  </si>
  <si>
    <t>Public Authority</t>
  </si>
  <si>
    <t>Truckers</t>
  </si>
  <si>
    <t>Reservoirs</t>
  </si>
  <si>
    <t>Red Gate Water Works</t>
  </si>
  <si>
    <t>Residential</t>
  </si>
  <si>
    <t>Commercial/industrial</t>
  </si>
  <si>
    <t>Irrigation</t>
  </si>
  <si>
    <t>Mwhrs</t>
  </si>
  <si>
    <t>Million US Gallons</t>
  </si>
  <si>
    <t>Note:</t>
  </si>
  <si>
    <t>Electricity (CUC, Brac Power)</t>
  </si>
  <si>
    <t>Other</t>
  </si>
  <si>
    <t>Not Stated</t>
  </si>
  <si>
    <t>Type of Cooking Fuel</t>
  </si>
  <si>
    <t>Gas/LPG/Cooking Gas</t>
  </si>
  <si>
    <t>Electricity</t>
  </si>
  <si>
    <t>Main Source of Water Supply</t>
  </si>
  <si>
    <t>Mains (city water or desalinated)</t>
  </si>
  <si>
    <t>Cistern, Rain or Truck</t>
  </si>
  <si>
    <t>Well</t>
  </si>
  <si>
    <t>Households %</t>
  </si>
  <si>
    <t>Cayman Water Co. Users</t>
  </si>
  <si>
    <t>Electricity-Private Generators</t>
  </si>
  <si>
    <t xml:space="preserve">Type of Lighting  </t>
  </si>
  <si>
    <t xml:space="preserve">Total </t>
  </si>
  <si>
    <t>Potable Water</t>
  </si>
  <si>
    <t>Total Distribution</t>
  </si>
  <si>
    <t>Industrial/ Commercial</t>
  </si>
  <si>
    <t>Decline in capacity in 2004 was due to Hurricane Ivan.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</si>
  <si>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0"/>
      </rPr>
      <t>Caribbean Utilities Company Ltd, Grand Cayman</t>
    </r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</si>
  <si>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0"/>
      </rPr>
      <t xml:space="preserve"> Cayman Brac Power &amp; Light Company Ltd and Electricity  Regulatory Authority</t>
    </r>
  </si>
  <si>
    <t>Type of Cooking Fuel  Most Used, Census 2010</t>
  </si>
  <si>
    <t>Commercial/Industrial</t>
  </si>
  <si>
    <t>Main Source of Water Supply, Census 2010</t>
  </si>
  <si>
    <r>
      <rPr>
        <b/>
        <sz val="10"/>
        <rFont val="Arial"/>
        <family val="2"/>
      </rPr>
      <t>Source:</t>
    </r>
    <r>
      <rPr>
        <sz val="10"/>
        <rFont val="Arial"/>
        <family val="0"/>
      </rPr>
      <t xml:space="preserve">  Economics and Statistics Office</t>
    </r>
  </si>
  <si>
    <t xml:space="preserve">   Ground Water</t>
  </si>
  <si>
    <t xml:space="preserve">   Pipeline</t>
  </si>
  <si>
    <t xml:space="preserve">   Truck</t>
  </si>
  <si>
    <t xml:space="preserve">    Cayman Water Company</t>
  </si>
  <si>
    <t xml:space="preserve">    Water Authority</t>
  </si>
  <si>
    <t xml:space="preserve">    East End</t>
  </si>
  <si>
    <t>Data for 2006 - 2011 relates to electricity sales and not production.</t>
  </si>
  <si>
    <t>Type of Lighting Most Used, Census 2010</t>
  </si>
  <si>
    <t>Potable Water distributed by</t>
  </si>
  <si>
    <t>Excludes electricity from private generators.</t>
  </si>
  <si>
    <t>..</t>
  </si>
  <si>
    <t xml:space="preserve">   Desalinated Water Produced</t>
  </si>
  <si>
    <t>Electricity Production in the Sister Islands, 1991 -  2016</t>
  </si>
  <si>
    <t>Capacity (Mws)*</t>
  </si>
  <si>
    <t>Production (Mwhrs)**</t>
  </si>
  <si>
    <t>*MegaWatts</t>
  </si>
  <si>
    <t>**MegaWatt hours</t>
  </si>
  <si>
    <t>Water Production in Grand Cayman, 2012 -  2021</t>
  </si>
  <si>
    <t>Water Supply in Cayman Brac, 2012 -  2021</t>
  </si>
  <si>
    <t>Trucked Water by Source, Grand Cayman 2012 -  2021</t>
  </si>
  <si>
    <t>Desalinated Water Consumption by Consumer Group, 2010- 2021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</si>
  <si>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 xml:space="preserve"> Water Authority Cayman and Cayman Water Company</t>
    </r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</si>
  <si>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 xml:space="preserve"> Water Authority Cayman 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</si>
  <si>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Water Authority Cayman, and Cayman Water Company (up to 2016 only)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</si>
  <si>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Water Authority Cayman and Cayman Water Company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</si>
  <si>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Economics and Statistics Office</t>
    </r>
  </si>
  <si>
    <t>COMPENDIUM OF STATISTICS 2021</t>
  </si>
  <si>
    <t>Electricity Production in Grand Cayman, 1996 -  2021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</si>
</sst>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0"/>
    <numFmt numFmtId="179" formatCode="0.0000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\-\ #\ \-"/>
    <numFmt numFmtId="185" formatCode="\(0.0\)"/>
    <numFmt numFmtId="186" formatCode="&quot;Chapter &quot;0"/>
    <numFmt numFmtId="187" formatCode="0.00_);\(0.00\)"/>
    <numFmt numFmtId="188" formatCode="0.000000"/>
    <numFmt numFmtId="189" formatCode="_(* #,##0.000_);_(* \(#,##0.000\);_(* &quot;-&quot;??_);_(@_)"/>
    <numFmt numFmtId="190" formatCode="_(* #,##0.0_);_(* \(#,##0.0\);_(* &quot;-&quot;?_);_(@_)"/>
    <numFmt numFmtId="191" formatCode="0."/>
    <numFmt numFmtId="192" formatCode="_(* #,##0_);_(* \(#,##0\);_(* &quot;-&quot;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_);\(0.0\)"/>
    <numFmt numFmtId="198" formatCode="#,##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Book Antiqua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183" fontId="5" fillId="0" borderId="0" xfId="42" applyNumberFormat="1" applyFont="1" applyFill="1" applyBorder="1" applyAlignment="1">
      <alignment horizontal="right"/>
    </xf>
    <xf numFmtId="183" fontId="0" fillId="0" borderId="0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2" fontId="0" fillId="0" borderId="0" xfId="42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8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3" fontId="0" fillId="0" borderId="0" xfId="42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82" fontId="1" fillId="0" borderId="0" xfId="42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2" fontId="1" fillId="0" borderId="0" xfId="42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0" borderId="0" xfId="0" applyNumberFormat="1" applyFont="1" applyFill="1" applyBorder="1" applyAlignment="1">
      <alignment/>
    </xf>
    <xf numFmtId="0" fontId="0" fillId="0" borderId="0" xfId="0" applyFill="1" applyAlignment="1">
      <alignment horizontal="left" indent="1"/>
    </xf>
    <xf numFmtId="182" fontId="0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82" fontId="1" fillId="0" borderId="0" xfId="42" applyNumberFormat="1" applyFont="1" applyFill="1" applyAlignment="1">
      <alignment/>
    </xf>
    <xf numFmtId="0" fontId="4" fillId="0" borderId="0" xfId="0" applyFont="1" applyFill="1" applyAlignment="1">
      <alignment/>
    </xf>
    <xf numFmtId="182" fontId="1" fillId="0" borderId="0" xfId="0" applyNumberFormat="1" applyFont="1" applyFill="1" applyAlignment="1">
      <alignment horizontal="right"/>
    </xf>
    <xf numFmtId="182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 indent="1"/>
    </xf>
    <xf numFmtId="182" fontId="0" fillId="0" borderId="0" xfId="42" applyNumberFormat="1" applyFont="1" applyFill="1" applyAlignment="1">
      <alignment horizontal="right"/>
    </xf>
    <xf numFmtId="182" fontId="0" fillId="0" borderId="0" xfId="42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 indent="1"/>
    </xf>
    <xf numFmtId="182" fontId="0" fillId="0" borderId="11" xfId="42" applyNumberFormat="1" applyFont="1" applyFill="1" applyBorder="1" applyAlignment="1">
      <alignment/>
    </xf>
    <xf numFmtId="182" fontId="0" fillId="0" borderId="11" xfId="42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182" fontId="0" fillId="0" borderId="0" xfId="42" applyNumberFormat="1" applyFill="1" applyBorder="1" applyAlignment="1">
      <alignment/>
    </xf>
    <xf numFmtId="183" fontId="1" fillId="0" borderId="0" xfId="42" applyNumberFormat="1" applyFont="1" applyFill="1" applyBorder="1" applyAlignment="1">
      <alignment/>
    </xf>
    <xf numFmtId="183" fontId="0" fillId="0" borderId="0" xfId="42" applyNumberFormat="1" applyFont="1" applyFill="1" applyBorder="1" applyAlignment="1">
      <alignment/>
    </xf>
    <xf numFmtId="182" fontId="0" fillId="0" borderId="0" xfId="42" applyNumberFormat="1" applyFill="1" applyAlignment="1">
      <alignment/>
    </xf>
    <xf numFmtId="182" fontId="0" fillId="0" borderId="0" xfId="0" applyNumberFormat="1" applyFill="1" applyAlignment="1">
      <alignment/>
    </xf>
    <xf numFmtId="182" fontId="0" fillId="0" borderId="11" xfId="42" applyNumberFormat="1" applyFill="1" applyBorder="1" applyAlignment="1">
      <alignment/>
    </xf>
    <xf numFmtId="1" fontId="0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181" fontId="0" fillId="0" borderId="0" xfId="0" applyNumberFormat="1" applyFill="1" applyAlignment="1">
      <alignment/>
    </xf>
    <xf numFmtId="183" fontId="0" fillId="0" borderId="0" xfId="42" applyNumberFormat="1" applyFont="1" applyFill="1" applyAlignment="1">
      <alignment/>
    </xf>
    <xf numFmtId="183" fontId="0" fillId="0" borderId="14" xfId="42" applyNumberFormat="1" applyFont="1" applyFill="1" applyBorder="1" applyAlignment="1">
      <alignment/>
    </xf>
    <xf numFmtId="183" fontId="0" fillId="0" borderId="0" xfId="42" applyNumberFormat="1" applyFont="1" applyFill="1" applyBorder="1" applyAlignment="1">
      <alignment/>
    </xf>
    <xf numFmtId="183" fontId="0" fillId="0" borderId="0" xfId="42" applyNumberFormat="1" applyFont="1" applyFill="1" applyAlignment="1">
      <alignment horizontal="right"/>
    </xf>
    <xf numFmtId="181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/>
    </xf>
    <xf numFmtId="0" fontId="0" fillId="0" borderId="0" xfId="42" applyNumberFormat="1" applyFont="1" applyFill="1" applyBorder="1" applyAlignment="1">
      <alignment/>
    </xf>
    <xf numFmtId="183" fontId="0" fillId="0" borderId="0" xfId="42" applyNumberFormat="1" applyFon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197" fontId="0" fillId="0" borderId="0" xfId="0" applyNumberFormat="1" applyFill="1" applyBorder="1" applyAlignment="1">
      <alignment horizontal="center"/>
    </xf>
    <xf numFmtId="181" fontId="0" fillId="0" borderId="0" xfId="0" applyNumberFormat="1" applyFont="1" applyFill="1" applyBorder="1" applyAlignment="1" quotePrefix="1">
      <alignment horizontal="right"/>
    </xf>
    <xf numFmtId="0" fontId="0" fillId="0" borderId="11" xfId="0" applyFill="1" applyBorder="1" applyAlignment="1">
      <alignment horizontal="center"/>
    </xf>
    <xf numFmtId="181" fontId="0" fillId="0" borderId="11" xfId="0" applyNumberFormat="1" applyFont="1" applyFill="1" applyBorder="1" applyAlignment="1" quotePrefix="1">
      <alignment horizontal="right"/>
    </xf>
    <xf numFmtId="183" fontId="0" fillId="0" borderId="11" xfId="42" applyNumberFormat="1" applyFont="1" applyFill="1" applyBorder="1" applyAlignment="1">
      <alignment/>
    </xf>
    <xf numFmtId="183" fontId="0" fillId="0" borderId="15" xfId="42" applyNumberFormat="1" applyFont="1" applyFill="1" applyBorder="1" applyAlignment="1">
      <alignment/>
    </xf>
    <xf numFmtId="183" fontId="0" fillId="0" borderId="11" xfId="42" applyNumberFormat="1" applyFont="1" applyFill="1" applyBorder="1" applyAlignment="1">
      <alignment horizontal="right"/>
    </xf>
    <xf numFmtId="197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0" fillId="0" borderId="11" xfId="42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83" fontId="0" fillId="0" borderId="11" xfId="0" applyNumberFormat="1" applyFill="1" applyBorder="1" applyAlignment="1">
      <alignment/>
    </xf>
    <xf numFmtId="0" fontId="4" fillId="0" borderId="0" xfId="0" applyFont="1" applyFill="1" applyAlignment="1">
      <alignment/>
    </xf>
    <xf numFmtId="190" fontId="1" fillId="0" borderId="0" xfId="0" applyNumberFormat="1" applyFont="1" applyFill="1" applyBorder="1" applyAlignment="1">
      <alignment/>
    </xf>
    <xf numFmtId="190" fontId="0" fillId="0" borderId="0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182" fontId="1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44" fillId="0" borderId="0" xfId="0" applyFont="1" applyFill="1" applyAlignment="1">
      <alignment horizontal="center"/>
    </xf>
    <xf numFmtId="181" fontId="44" fillId="0" borderId="0" xfId="0" applyNumberFormat="1" applyFont="1" applyFill="1" applyAlignment="1">
      <alignment/>
    </xf>
    <xf numFmtId="183" fontId="44" fillId="0" borderId="0" xfId="42" applyNumberFormat="1" applyFont="1" applyFill="1" applyAlignment="1">
      <alignment/>
    </xf>
    <xf numFmtId="183" fontId="44" fillId="0" borderId="14" xfId="42" applyNumberFormat="1" applyFont="1" applyFill="1" applyBorder="1" applyAlignment="1">
      <alignment/>
    </xf>
    <xf numFmtId="183" fontId="44" fillId="0" borderId="0" xfId="42" applyNumberFormat="1" applyFont="1" applyFill="1" applyBorder="1" applyAlignment="1">
      <alignment/>
    </xf>
    <xf numFmtId="183" fontId="44" fillId="0" borderId="0" xfId="42" applyNumberFormat="1" applyFont="1" applyFill="1" applyAlignment="1">
      <alignment horizontal="right"/>
    </xf>
    <xf numFmtId="181" fontId="4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81"/>
  <sheetViews>
    <sheetView tabSelected="1" zoomScaleSheetLayoutView="100" zoomScalePageLayoutView="0" workbookViewId="0" topLeftCell="A1">
      <selection activeCell="G1" sqref="G1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7.28125" style="1" customWidth="1"/>
    <col min="4" max="4" width="8.8515625" style="1" customWidth="1"/>
    <col min="5" max="5" width="12.57421875" style="1" customWidth="1"/>
    <col min="6" max="6" width="11.28125" style="1" customWidth="1"/>
    <col min="7" max="7" width="11.8515625" style="1" customWidth="1"/>
    <col min="8" max="8" width="9.28125" style="1" customWidth="1"/>
    <col min="9" max="9" width="11.140625" style="1" customWidth="1"/>
    <col min="10" max="10" width="11.7109375" style="1" customWidth="1"/>
    <col min="11" max="11" width="9.57421875" style="1" customWidth="1"/>
    <col min="12" max="13" width="9.140625" style="8" customWidth="1"/>
    <col min="14" max="14" width="12.00390625" style="8" bestFit="1" customWidth="1"/>
    <col min="15" max="15" width="9.140625" style="8" customWidth="1"/>
    <col min="16" max="16384" width="9.140625" style="1" customWidth="1"/>
  </cols>
  <sheetData>
    <row r="4" spans="7:10" ht="15">
      <c r="G4" s="11"/>
      <c r="H4" s="12" t="s">
        <v>75</v>
      </c>
      <c r="I4" s="11"/>
      <c r="J4" s="13"/>
    </row>
    <row r="6" spans="2:11" ht="15.75">
      <c r="B6" s="14">
        <v>20.01</v>
      </c>
      <c r="C6" s="107" t="s">
        <v>76</v>
      </c>
      <c r="D6" s="107"/>
      <c r="E6" s="107"/>
      <c r="F6" s="107"/>
      <c r="G6" s="107"/>
      <c r="H6" s="107"/>
      <c r="I6" s="107"/>
      <c r="J6" s="107"/>
      <c r="K6" s="15"/>
    </row>
    <row r="7" ht="9" customHeight="1"/>
    <row r="8" ht="14.25" customHeight="1"/>
    <row r="9" spans="3:11" ht="12.75">
      <c r="C9" s="66"/>
      <c r="D9" s="66"/>
      <c r="E9" s="66"/>
      <c r="F9" s="108" t="s">
        <v>0</v>
      </c>
      <c r="G9" s="109"/>
      <c r="H9" s="109"/>
      <c r="I9" s="109"/>
      <c r="J9" s="110"/>
      <c r="K9" s="16"/>
    </row>
    <row r="10" spans="3:11" ht="32.25" customHeight="1">
      <c r="C10" s="67" t="s">
        <v>1</v>
      </c>
      <c r="D10" s="67" t="s">
        <v>62</v>
      </c>
      <c r="E10" s="67" t="s">
        <v>63</v>
      </c>
      <c r="F10" s="68" t="s">
        <v>18</v>
      </c>
      <c r="G10" s="69" t="s">
        <v>41</v>
      </c>
      <c r="H10" s="69" t="s">
        <v>2</v>
      </c>
      <c r="I10" s="70" t="s">
        <v>6</v>
      </c>
      <c r="J10" s="69" t="s">
        <v>3</v>
      </c>
      <c r="K10" s="16"/>
    </row>
    <row r="11" spans="3:10" ht="12.75">
      <c r="C11" s="116">
        <v>1995</v>
      </c>
      <c r="D11" s="117">
        <v>73.7</v>
      </c>
      <c r="E11" s="118">
        <v>297374</v>
      </c>
      <c r="F11" s="119">
        <v>118077</v>
      </c>
      <c r="G11" s="120">
        <v>147526</v>
      </c>
      <c r="H11" s="120">
        <v>3289</v>
      </c>
      <c r="I11" s="121">
        <f>SUM(F11:H11)</f>
        <v>268892</v>
      </c>
      <c r="J11" s="122" t="e">
        <f>(I11/#REF!-1)*100</f>
        <v>#REF!</v>
      </c>
    </row>
    <row r="12" spans="3:10" ht="12.75">
      <c r="C12" s="17">
        <v>1996</v>
      </c>
      <c r="D12" s="71">
        <v>71.78</v>
      </c>
      <c r="E12" s="72">
        <v>309717</v>
      </c>
      <c r="F12" s="73">
        <v>124580</v>
      </c>
      <c r="G12" s="74">
        <v>153756</v>
      </c>
      <c r="H12" s="74">
        <v>3113</v>
      </c>
      <c r="I12" s="75">
        <f>SUM(F12:H12)</f>
        <v>281449</v>
      </c>
      <c r="J12" s="76">
        <f>(I12/I11-1)*100</f>
        <v>4.669904645731382</v>
      </c>
    </row>
    <row r="13" spans="3:10" ht="12.75">
      <c r="C13" s="17">
        <v>1997</v>
      </c>
      <c r="D13" s="71">
        <v>88.36</v>
      </c>
      <c r="E13" s="72">
        <v>347766</v>
      </c>
      <c r="F13" s="73">
        <v>140344</v>
      </c>
      <c r="G13" s="74">
        <v>168662</v>
      </c>
      <c r="H13" s="74">
        <v>3286</v>
      </c>
      <c r="I13" s="75">
        <f aca="true" t="shared" si="0" ref="I13:I23">SUM(F13:H13)</f>
        <v>312292</v>
      </c>
      <c r="J13" s="76">
        <f>(I13/I12-1)*100</f>
        <v>10.958646149035879</v>
      </c>
    </row>
    <row r="14" spans="3:10" ht="12.75">
      <c r="C14" s="9">
        <v>1998</v>
      </c>
      <c r="D14" s="78">
        <v>97.2</v>
      </c>
      <c r="E14" s="74">
        <v>381121</v>
      </c>
      <c r="F14" s="73">
        <v>158877</v>
      </c>
      <c r="G14" s="74">
        <v>181293</v>
      </c>
      <c r="H14" s="74">
        <v>3293</v>
      </c>
      <c r="I14" s="75">
        <f t="shared" si="0"/>
        <v>343463</v>
      </c>
      <c r="J14" s="76">
        <f>(I14/I13-1)*100</f>
        <v>9.981363595609238</v>
      </c>
    </row>
    <row r="15" spans="2:11" ht="12.75">
      <c r="B15" s="8"/>
      <c r="C15" s="9">
        <v>1999</v>
      </c>
      <c r="D15" s="8">
        <v>94.8</v>
      </c>
      <c r="E15" s="74">
        <v>390370</v>
      </c>
      <c r="F15" s="73">
        <v>168153</v>
      </c>
      <c r="G15" s="74">
        <v>191527</v>
      </c>
      <c r="H15" s="74">
        <v>3322</v>
      </c>
      <c r="I15" s="75">
        <f t="shared" si="0"/>
        <v>363002</v>
      </c>
      <c r="J15" s="76">
        <f>(I15/I14-1)*100</f>
        <v>5.688822376791669</v>
      </c>
      <c r="K15" s="8"/>
    </row>
    <row r="16" spans="2:11" ht="12.75">
      <c r="B16" s="8"/>
      <c r="C16" s="9">
        <v>2000</v>
      </c>
      <c r="D16" s="77">
        <v>115.139</v>
      </c>
      <c r="E16" s="74">
        <v>426465</v>
      </c>
      <c r="F16" s="73">
        <v>179451</v>
      </c>
      <c r="G16" s="74">
        <v>203122</v>
      </c>
      <c r="H16" s="74">
        <v>3409</v>
      </c>
      <c r="I16" s="75">
        <f t="shared" si="0"/>
        <v>385982</v>
      </c>
      <c r="J16" s="76">
        <f>(I16/I15-1)*100</f>
        <v>6.330543633368402</v>
      </c>
      <c r="K16" s="8"/>
    </row>
    <row r="17" spans="2:11" ht="12.75">
      <c r="B17" s="8"/>
      <c r="C17" s="9">
        <v>2001</v>
      </c>
      <c r="D17" s="77">
        <v>115.139</v>
      </c>
      <c r="E17" s="74">
        <v>449300</v>
      </c>
      <c r="F17" s="73">
        <v>189667</v>
      </c>
      <c r="G17" s="74">
        <v>213880</v>
      </c>
      <c r="H17" s="74">
        <v>3502</v>
      </c>
      <c r="I17" s="79">
        <f t="shared" si="0"/>
        <v>407049</v>
      </c>
      <c r="J17" s="76">
        <f>(I17/I16-1)*100</f>
        <v>5.458026540097727</v>
      </c>
      <c r="K17" s="8"/>
    </row>
    <row r="18" spans="2:11" ht="12.75">
      <c r="B18" s="8"/>
      <c r="C18" s="9"/>
      <c r="D18" s="77"/>
      <c r="E18" s="74"/>
      <c r="F18" s="73"/>
      <c r="G18" s="74"/>
      <c r="H18" s="74"/>
      <c r="I18" s="79"/>
      <c r="J18" s="76"/>
      <c r="K18" s="8"/>
    </row>
    <row r="19" spans="2:11" ht="12.75">
      <c r="B19" s="8"/>
      <c r="C19" s="9">
        <v>2002</v>
      </c>
      <c r="D19" s="77">
        <v>115.139</v>
      </c>
      <c r="E19" s="74">
        <v>466136</v>
      </c>
      <c r="F19" s="73">
        <v>200389</v>
      </c>
      <c r="G19" s="74">
        <v>221005</v>
      </c>
      <c r="H19" s="74">
        <v>4238</v>
      </c>
      <c r="I19" s="79">
        <f t="shared" si="0"/>
        <v>425632</v>
      </c>
      <c r="J19" s="76">
        <f>(I19/I17-1)*100</f>
        <v>4.565298035371668</v>
      </c>
      <c r="K19" s="8"/>
    </row>
    <row r="20" spans="2:11" ht="12.75">
      <c r="B20" s="8"/>
      <c r="C20" s="9">
        <v>2003</v>
      </c>
      <c r="D20" s="77">
        <v>123.136</v>
      </c>
      <c r="E20" s="74">
        <v>489693</v>
      </c>
      <c r="F20" s="73">
        <v>211237</v>
      </c>
      <c r="G20" s="74">
        <v>228498</v>
      </c>
      <c r="H20" s="74">
        <v>4533</v>
      </c>
      <c r="I20" s="79">
        <f t="shared" si="0"/>
        <v>444268</v>
      </c>
      <c r="J20" s="76">
        <f>(I20/I19-1)*100</f>
        <v>4.378430193218552</v>
      </c>
      <c r="K20" s="8"/>
    </row>
    <row r="21" spans="2:11" ht="12.75">
      <c r="B21" s="8"/>
      <c r="C21" s="9">
        <v>2004</v>
      </c>
      <c r="D21" s="80">
        <v>95.43</v>
      </c>
      <c r="E21" s="74">
        <v>433379</v>
      </c>
      <c r="F21" s="73">
        <v>183142</v>
      </c>
      <c r="G21" s="74">
        <v>191521</v>
      </c>
      <c r="H21" s="74">
        <v>4069</v>
      </c>
      <c r="I21" s="79">
        <f t="shared" si="0"/>
        <v>378732</v>
      </c>
      <c r="J21" s="81">
        <f>(I21/I20-1)*100</f>
        <v>-14.751456328162282</v>
      </c>
      <c r="K21" s="8"/>
    </row>
    <row r="22" spans="2:11" ht="12.75">
      <c r="B22" s="8"/>
      <c r="C22" s="9">
        <v>2005</v>
      </c>
      <c r="D22" s="80">
        <v>106.8</v>
      </c>
      <c r="E22" s="74">
        <v>463158</v>
      </c>
      <c r="F22" s="73">
        <v>200330</v>
      </c>
      <c r="G22" s="74">
        <v>222434</v>
      </c>
      <c r="H22" s="74">
        <v>5020</v>
      </c>
      <c r="I22" s="79">
        <f t="shared" si="0"/>
        <v>427784</v>
      </c>
      <c r="J22" s="76">
        <f>(I22/I21-1)*100</f>
        <v>12.951638625730077</v>
      </c>
      <c r="K22" s="8"/>
    </row>
    <row r="23" spans="2:11" ht="12.75">
      <c r="B23" s="8"/>
      <c r="C23" s="9">
        <v>2006</v>
      </c>
      <c r="D23" s="80">
        <v>120.6</v>
      </c>
      <c r="E23" s="74">
        <v>535692</v>
      </c>
      <c r="F23" s="73">
        <v>228160</v>
      </c>
      <c r="G23" s="74">
        <v>258034</v>
      </c>
      <c r="H23" s="74">
        <v>5287</v>
      </c>
      <c r="I23" s="79">
        <f t="shared" si="0"/>
        <v>491481</v>
      </c>
      <c r="J23" s="76">
        <f>(I23/I22-1)*100</f>
        <v>14.889991210517461</v>
      </c>
      <c r="K23" s="8"/>
    </row>
    <row r="24" spans="2:11" ht="12.75">
      <c r="B24" s="8"/>
      <c r="C24" s="9"/>
      <c r="D24" s="80"/>
      <c r="E24" s="74"/>
      <c r="F24" s="73"/>
      <c r="G24" s="74"/>
      <c r="H24" s="74"/>
      <c r="I24" s="79"/>
      <c r="J24" s="76"/>
      <c r="K24" s="8"/>
    </row>
    <row r="25" spans="2:11" ht="12" customHeight="1">
      <c r="B25" s="8"/>
      <c r="C25" s="9">
        <v>2007</v>
      </c>
      <c r="D25" s="77">
        <v>136.6</v>
      </c>
      <c r="E25" s="74">
        <v>584370</v>
      </c>
      <c r="F25" s="73">
        <v>249426</v>
      </c>
      <c r="G25" s="74">
        <v>279424</v>
      </c>
      <c r="H25" s="74">
        <v>5391</v>
      </c>
      <c r="I25" s="79">
        <f>SUM(F25:H25)</f>
        <v>534241</v>
      </c>
      <c r="J25" s="76">
        <f>(I25/I23-1)*100</f>
        <v>8.700234597064792</v>
      </c>
      <c r="K25" s="8"/>
    </row>
    <row r="26" spans="2:11" ht="12.75">
      <c r="B26" s="8"/>
      <c r="C26" s="9">
        <v>2008</v>
      </c>
      <c r="D26" s="77">
        <v>136.6</v>
      </c>
      <c r="E26" s="74">
        <v>596782</v>
      </c>
      <c r="F26" s="73">
        <v>251698</v>
      </c>
      <c r="G26" s="74">
        <v>290288</v>
      </c>
      <c r="H26" s="74">
        <v>5702</v>
      </c>
      <c r="I26" s="79">
        <f>SUM(F26:H26)</f>
        <v>547688</v>
      </c>
      <c r="J26" s="76">
        <f>(I26/I25-1)*100</f>
        <v>2.5170288315572886</v>
      </c>
      <c r="K26" s="8"/>
    </row>
    <row r="27" spans="2:11" ht="12.75">
      <c r="B27" s="8"/>
      <c r="C27" s="9">
        <v>2009</v>
      </c>
      <c r="D27" s="77">
        <v>152.6</v>
      </c>
      <c r="E27" s="74">
        <v>608782</v>
      </c>
      <c r="F27" s="73">
        <v>263110</v>
      </c>
      <c r="G27" s="74">
        <v>290655</v>
      </c>
      <c r="H27" s="74">
        <v>5985</v>
      </c>
      <c r="I27" s="79">
        <f>SUM(F27:H27)</f>
        <v>559750</v>
      </c>
      <c r="J27" s="76">
        <f>(I27/I26-1)*100</f>
        <v>2.202348782518504</v>
      </c>
      <c r="K27" s="8"/>
    </row>
    <row r="28" spans="2:11" ht="12.75">
      <c r="B28" s="8"/>
      <c r="C28" s="9">
        <v>2010</v>
      </c>
      <c r="D28" s="77">
        <v>151.23</v>
      </c>
      <c r="E28" s="74">
        <v>605119</v>
      </c>
      <c r="F28" s="73">
        <v>262545</v>
      </c>
      <c r="G28" s="74">
        <v>284855</v>
      </c>
      <c r="H28" s="74">
        <v>5193</v>
      </c>
      <c r="I28" s="79">
        <f>SUM(F28:H28)</f>
        <v>552593</v>
      </c>
      <c r="J28" s="81">
        <f>(I28/I27-1)*100</f>
        <v>-1.2786065207681996</v>
      </c>
      <c r="K28" s="8"/>
    </row>
    <row r="29" spans="2:11" ht="12.75">
      <c r="B29" s="8"/>
      <c r="C29" s="9">
        <v>2011</v>
      </c>
      <c r="D29" s="82">
        <v>151.23</v>
      </c>
      <c r="E29" s="74">
        <v>606508</v>
      </c>
      <c r="F29" s="73">
        <v>258765</v>
      </c>
      <c r="G29" s="74">
        <v>289043</v>
      </c>
      <c r="H29" s="74">
        <v>6174</v>
      </c>
      <c r="I29" s="79">
        <f>SUM(F29:H29)</f>
        <v>553982</v>
      </c>
      <c r="J29" s="81">
        <f>(I29/I28-1)*100</f>
        <v>0.25136040449300623</v>
      </c>
      <c r="K29" s="8"/>
    </row>
    <row r="30" spans="2:11" ht="12.75">
      <c r="B30" s="8"/>
      <c r="C30" s="9">
        <v>2012</v>
      </c>
      <c r="D30" s="82">
        <v>149.5</v>
      </c>
      <c r="E30" s="74">
        <v>587100</v>
      </c>
      <c r="F30" s="73">
        <v>254397</v>
      </c>
      <c r="G30" s="74">
        <v>287080</v>
      </c>
      <c r="H30" s="74">
        <v>6332</v>
      </c>
      <c r="I30" s="79">
        <v>547809</v>
      </c>
      <c r="J30" s="81">
        <f>(I30/I29-1)*100</f>
        <v>-1.114296132365311</v>
      </c>
      <c r="K30" s="8"/>
    </row>
    <row r="31" spans="2:11" ht="12.75">
      <c r="B31" s="8"/>
      <c r="C31" s="9">
        <v>2013</v>
      </c>
      <c r="D31" s="82">
        <v>149.5</v>
      </c>
      <c r="E31" s="74">
        <v>595600</v>
      </c>
      <c r="F31" s="73">
        <v>261002</v>
      </c>
      <c r="G31" s="74">
        <v>288114</v>
      </c>
      <c r="H31" s="74">
        <v>6596</v>
      </c>
      <c r="I31" s="79">
        <v>555712</v>
      </c>
      <c r="J31" s="81">
        <v>1</v>
      </c>
      <c r="K31" s="8"/>
    </row>
    <row r="32" spans="2:11" ht="12.75">
      <c r="B32" s="8"/>
      <c r="C32" s="9">
        <v>2014</v>
      </c>
      <c r="D32" s="8">
        <v>131.7</v>
      </c>
      <c r="E32" s="74">
        <v>604700</v>
      </c>
      <c r="F32" s="73">
        <v>266742</v>
      </c>
      <c r="G32" s="74">
        <v>290745</v>
      </c>
      <c r="H32" s="74">
        <v>6740</v>
      </c>
      <c r="I32" s="79">
        <v>564227</v>
      </c>
      <c r="J32" s="81">
        <f aca="true" t="shared" si="1" ref="J32:J39">(I32/I31-1)*100</f>
        <v>1.5322685131866853</v>
      </c>
      <c r="K32" s="8"/>
    </row>
    <row r="33" spans="2:11" ht="12.75">
      <c r="B33" s="8"/>
      <c r="C33" s="9">
        <v>2015</v>
      </c>
      <c r="D33" s="82">
        <v>131.7</v>
      </c>
      <c r="E33" s="74">
        <v>623700</v>
      </c>
      <c r="F33" s="73">
        <v>276944</v>
      </c>
      <c r="G33" s="74">
        <v>298285</v>
      </c>
      <c r="H33" s="74">
        <v>6748</v>
      </c>
      <c r="I33" s="79">
        <v>581977</v>
      </c>
      <c r="J33" s="81">
        <f t="shared" si="1"/>
        <v>3.145896952822169</v>
      </c>
      <c r="K33" s="8"/>
    </row>
    <row r="34" spans="2:11" ht="12.75">
      <c r="B34" s="8"/>
      <c r="C34" s="9">
        <v>2016</v>
      </c>
      <c r="D34" s="82">
        <v>160.9</v>
      </c>
      <c r="E34" s="74">
        <v>650280</v>
      </c>
      <c r="F34" s="73">
        <v>299079</v>
      </c>
      <c r="G34" s="74">
        <v>300825</v>
      </c>
      <c r="H34" s="74">
        <v>6795</v>
      </c>
      <c r="I34" s="79">
        <f>SUM(F34:H34)</f>
        <v>606699</v>
      </c>
      <c r="J34" s="81">
        <f t="shared" si="1"/>
        <v>4.247934196712233</v>
      </c>
      <c r="K34" s="8"/>
    </row>
    <row r="35" spans="2:11" ht="12.75">
      <c r="B35" s="8"/>
      <c r="C35" s="9">
        <v>2017</v>
      </c>
      <c r="D35" s="82">
        <v>160.9</v>
      </c>
      <c r="E35" s="74">
        <v>654300</v>
      </c>
      <c r="F35" s="73">
        <v>312812</v>
      </c>
      <c r="G35" s="74">
        <v>302094</v>
      </c>
      <c r="H35" s="74">
        <v>6880</v>
      </c>
      <c r="I35" s="79">
        <v>621786</v>
      </c>
      <c r="J35" s="81">
        <f t="shared" si="1"/>
        <v>2.486735597058831</v>
      </c>
      <c r="K35" s="8"/>
    </row>
    <row r="36" spans="2:11" ht="12.75">
      <c r="B36" s="8"/>
      <c r="C36" s="9">
        <v>2018</v>
      </c>
      <c r="D36" s="82">
        <v>160.9</v>
      </c>
      <c r="E36" s="74">
        <v>641800</v>
      </c>
      <c r="F36" s="73">
        <v>313956</v>
      </c>
      <c r="G36" s="74">
        <v>308400</v>
      </c>
      <c r="H36" s="74">
        <v>6466</v>
      </c>
      <c r="I36" s="79">
        <v>628822</v>
      </c>
      <c r="J36" s="81">
        <f t="shared" si="1"/>
        <v>1.1315790320142405</v>
      </c>
      <c r="K36" s="8"/>
    </row>
    <row r="37" spans="2:11" ht="12.75">
      <c r="B37" s="8"/>
      <c r="C37" s="9">
        <v>2019</v>
      </c>
      <c r="D37" s="82">
        <v>160.9</v>
      </c>
      <c r="E37" s="74">
        <v>678800</v>
      </c>
      <c r="F37" s="73">
        <v>342094</v>
      </c>
      <c r="G37" s="74">
        <v>320000</v>
      </c>
      <c r="H37" s="74">
        <v>5545</v>
      </c>
      <c r="I37" s="79">
        <f>SUM(F37:H37)</f>
        <v>667639</v>
      </c>
      <c r="J37" s="81">
        <f t="shared" si="1"/>
        <v>6.172971047450626</v>
      </c>
      <c r="K37" s="8"/>
    </row>
    <row r="38" spans="2:11" ht="12.75">
      <c r="B38" s="8"/>
      <c r="C38" s="9">
        <v>2020</v>
      </c>
      <c r="D38" s="82">
        <v>160.9</v>
      </c>
      <c r="E38" s="74">
        <v>651500</v>
      </c>
      <c r="F38" s="73">
        <v>356590</v>
      </c>
      <c r="G38" s="74">
        <v>282533</v>
      </c>
      <c r="H38" s="74">
        <v>5194</v>
      </c>
      <c r="I38" s="79">
        <f>SUM(F38:H38)</f>
        <v>644317</v>
      </c>
      <c r="J38" s="81">
        <f t="shared" si="1"/>
        <v>-3.493205160273738</v>
      </c>
      <c r="K38" s="8"/>
    </row>
    <row r="39" spans="2:11" ht="12.75">
      <c r="B39" s="8"/>
      <c r="C39" s="83">
        <v>2021</v>
      </c>
      <c r="D39" s="84">
        <v>160.9</v>
      </c>
      <c r="E39" s="85">
        <v>662000</v>
      </c>
      <c r="F39" s="86">
        <v>361605</v>
      </c>
      <c r="G39" s="85">
        <v>293845</v>
      </c>
      <c r="H39" s="85">
        <v>5019</v>
      </c>
      <c r="I39" s="87">
        <v>660469</v>
      </c>
      <c r="J39" s="88">
        <f t="shared" si="1"/>
        <v>2.506840576920988</v>
      </c>
      <c r="K39" s="8"/>
    </row>
    <row r="40" spans="2:11" ht="14.25" customHeight="1">
      <c r="B40" s="15"/>
      <c r="C40" s="18" t="s">
        <v>23</v>
      </c>
      <c r="D40" s="15"/>
      <c r="E40" s="15"/>
      <c r="F40" s="15"/>
      <c r="G40" s="15"/>
      <c r="H40" s="15"/>
      <c r="I40" s="15"/>
      <c r="J40" s="15"/>
      <c r="K40" s="15"/>
    </row>
    <row r="41" spans="2:11" ht="14.25" customHeight="1">
      <c r="B41" s="15"/>
      <c r="C41" s="8" t="s">
        <v>42</v>
      </c>
      <c r="D41" s="15"/>
      <c r="E41" s="15"/>
      <c r="F41" s="15"/>
      <c r="G41" s="15"/>
      <c r="H41" s="15"/>
      <c r="I41" s="15"/>
      <c r="J41" s="15"/>
      <c r="K41" s="15"/>
    </row>
    <row r="42" spans="2:11" ht="14.25" customHeight="1">
      <c r="B42" s="15"/>
      <c r="C42" s="19" t="s">
        <v>58</v>
      </c>
      <c r="D42" s="15"/>
      <c r="E42" s="15"/>
      <c r="F42" s="15"/>
      <c r="G42" s="15"/>
      <c r="H42" s="15"/>
      <c r="I42" s="15"/>
      <c r="J42" s="15"/>
      <c r="K42" s="15"/>
    </row>
    <row r="43" spans="2:11" ht="14.25" customHeight="1">
      <c r="B43" s="15"/>
      <c r="C43" s="89" t="s">
        <v>64</v>
      </c>
      <c r="D43" s="15"/>
      <c r="E43" s="15"/>
      <c r="F43" s="15"/>
      <c r="G43" s="15"/>
      <c r="H43" s="15"/>
      <c r="I43" s="15"/>
      <c r="J43" s="15"/>
      <c r="K43" s="15"/>
    </row>
    <row r="44" spans="2:11" ht="14.25" customHeight="1">
      <c r="B44" s="15"/>
      <c r="C44" s="89" t="s">
        <v>65</v>
      </c>
      <c r="D44" s="15"/>
      <c r="E44" s="15"/>
      <c r="F44" s="15"/>
      <c r="G44" s="15"/>
      <c r="H44" s="15"/>
      <c r="I44" s="15"/>
      <c r="J44" s="15"/>
      <c r="K44" s="15"/>
    </row>
    <row r="45" spans="2:11" ht="14.25" customHeight="1">
      <c r="B45" s="15"/>
      <c r="C45" s="20" t="s">
        <v>43</v>
      </c>
      <c r="D45" s="15"/>
      <c r="E45" s="15"/>
      <c r="F45" s="15"/>
      <c r="G45" s="15"/>
      <c r="H45" s="15"/>
      <c r="I45" s="15"/>
      <c r="J45" s="15"/>
      <c r="K45" s="15"/>
    </row>
    <row r="46" spans="2:11" ht="9" customHeight="1">
      <c r="B46" s="15"/>
      <c r="C46" s="21"/>
      <c r="D46" s="15"/>
      <c r="E46" s="15"/>
      <c r="F46" s="15"/>
      <c r="G46" s="15"/>
      <c r="H46" s="15"/>
      <c r="I46" s="15"/>
      <c r="J46" s="15"/>
      <c r="K46" s="15"/>
    </row>
    <row r="47" ht="12.75" customHeight="1"/>
    <row r="48" spans="2:11" ht="18.75" customHeight="1">
      <c r="B48" s="14"/>
      <c r="C48" s="107"/>
      <c r="D48" s="107"/>
      <c r="E48" s="107"/>
      <c r="F48" s="107"/>
      <c r="G48" s="107"/>
      <c r="H48" s="107"/>
      <c r="I48" s="107"/>
      <c r="J48" s="15"/>
      <c r="K48" s="15"/>
    </row>
    <row r="49" ht="14.25" customHeight="1"/>
    <row r="50" spans="8:12" ht="12.75">
      <c r="H50" s="22"/>
      <c r="I50" s="23"/>
      <c r="L50" s="9"/>
    </row>
    <row r="51" spans="3:12" ht="12.75">
      <c r="C51" s="24"/>
      <c r="D51" s="24"/>
      <c r="E51" s="24"/>
      <c r="F51" s="24"/>
      <c r="G51" s="24"/>
      <c r="H51" s="24"/>
      <c r="I51" s="23"/>
      <c r="K51" s="25"/>
      <c r="L51" s="32"/>
    </row>
    <row r="52" spans="3:9" ht="12.75" hidden="1">
      <c r="C52" s="9"/>
      <c r="D52" s="8"/>
      <c r="E52" s="26"/>
      <c r="F52" s="26"/>
      <c r="G52" s="26"/>
      <c r="H52" s="8"/>
      <c r="I52" s="10"/>
    </row>
    <row r="53" spans="3:9" ht="12.75" hidden="1">
      <c r="C53" s="9"/>
      <c r="D53" s="8"/>
      <c r="E53" s="26"/>
      <c r="F53" s="26"/>
      <c r="G53" s="26"/>
      <c r="H53" s="8"/>
      <c r="I53" s="10"/>
    </row>
    <row r="54" spans="3:9" ht="12.75" hidden="1">
      <c r="C54" s="9"/>
      <c r="D54" s="8"/>
      <c r="E54" s="26"/>
      <c r="F54" s="26"/>
      <c r="G54" s="26"/>
      <c r="H54" s="8"/>
      <c r="I54" s="10"/>
    </row>
    <row r="55" spans="3:9" ht="12.75" hidden="1">
      <c r="C55" s="9"/>
      <c r="D55" s="8"/>
      <c r="E55" s="26"/>
      <c r="F55" s="26"/>
      <c r="G55" s="26"/>
      <c r="H55" s="8"/>
      <c r="I55" s="10"/>
    </row>
    <row r="56" spans="3:9" ht="12.75" hidden="1">
      <c r="C56" s="9"/>
      <c r="D56" s="8"/>
      <c r="E56" s="26"/>
      <c r="F56" s="26"/>
      <c r="G56" s="26"/>
      <c r="H56" s="8"/>
      <c r="I56" s="10"/>
    </row>
    <row r="57" spans="3:9" ht="12.75">
      <c r="C57" s="9"/>
      <c r="D57" s="8"/>
      <c r="E57" s="26"/>
      <c r="F57" s="26"/>
      <c r="G57" s="26"/>
      <c r="H57" s="8"/>
      <c r="I57" s="10"/>
    </row>
    <row r="58" spans="3:9" ht="12.75" hidden="1">
      <c r="C58" s="9"/>
      <c r="D58" s="8"/>
      <c r="E58" s="26"/>
      <c r="F58" s="26"/>
      <c r="G58" s="26"/>
      <c r="H58" s="8"/>
      <c r="I58" s="10"/>
    </row>
    <row r="59" spans="3:12" ht="12.75">
      <c r="C59" s="9"/>
      <c r="D59" s="8"/>
      <c r="E59" s="26"/>
      <c r="F59" s="26"/>
      <c r="G59" s="26"/>
      <c r="H59" s="8"/>
      <c r="I59" s="10"/>
      <c r="L59" s="33"/>
    </row>
    <row r="60" spans="3:12" ht="12.75">
      <c r="C60" s="9"/>
      <c r="D60" s="8"/>
      <c r="E60" s="26"/>
      <c r="F60" s="8"/>
      <c r="G60" s="26"/>
      <c r="H60" s="8"/>
      <c r="I60" s="10"/>
      <c r="L60" s="33"/>
    </row>
    <row r="61" spans="3:12" ht="12.75">
      <c r="C61" s="9"/>
      <c r="D61" s="8"/>
      <c r="E61" s="26"/>
      <c r="F61" s="8"/>
      <c r="G61" s="26"/>
      <c r="H61" s="8"/>
      <c r="I61" s="10"/>
      <c r="L61" s="33"/>
    </row>
    <row r="62" spans="3:12" ht="12.75">
      <c r="C62" s="9"/>
      <c r="D62" s="8"/>
      <c r="E62" s="26"/>
      <c r="F62" s="8"/>
      <c r="G62" s="26"/>
      <c r="H62" s="8"/>
      <c r="I62" s="10"/>
      <c r="L62" s="33"/>
    </row>
    <row r="63" spans="3:12" ht="12" customHeight="1">
      <c r="C63" s="9"/>
      <c r="D63" s="8"/>
      <c r="E63" s="26"/>
      <c r="F63" s="8"/>
      <c r="G63" s="26"/>
      <c r="H63" s="8"/>
      <c r="I63" s="10"/>
      <c r="L63" s="33"/>
    </row>
    <row r="64" spans="2:12" ht="7.5" customHeight="1">
      <c r="B64" s="8"/>
      <c r="C64" s="8"/>
      <c r="D64" s="8"/>
      <c r="E64" s="8"/>
      <c r="F64" s="8"/>
      <c r="G64" s="8"/>
      <c r="H64" s="8"/>
      <c r="I64" s="8"/>
      <c r="K64" s="8"/>
      <c r="L64" s="33"/>
    </row>
    <row r="65" spans="2:12" ht="12.75">
      <c r="B65" s="8"/>
      <c r="C65" s="9"/>
      <c r="D65" s="8"/>
      <c r="E65" s="26"/>
      <c r="F65" s="8"/>
      <c r="G65" s="26"/>
      <c r="H65" s="8"/>
      <c r="I65" s="10"/>
      <c r="K65" s="8"/>
      <c r="L65" s="33"/>
    </row>
    <row r="66" spans="2:12" ht="12.75">
      <c r="B66" s="8"/>
      <c r="C66" s="9"/>
      <c r="D66" s="8"/>
      <c r="E66" s="26"/>
      <c r="F66" s="8"/>
      <c r="G66" s="26"/>
      <c r="H66" s="8"/>
      <c r="I66" s="10"/>
      <c r="K66" s="8"/>
      <c r="L66" s="33"/>
    </row>
    <row r="67" spans="2:12" ht="12.75">
      <c r="B67" s="8"/>
      <c r="C67" s="9"/>
      <c r="D67" s="8"/>
      <c r="E67" s="26"/>
      <c r="F67" s="8"/>
      <c r="G67" s="26"/>
      <c r="H67" s="8"/>
      <c r="I67" s="10"/>
      <c r="K67" s="8"/>
      <c r="L67" s="33"/>
    </row>
    <row r="68" spans="2:12" ht="12.75">
      <c r="B68" s="8"/>
      <c r="C68" s="9"/>
      <c r="D68" s="8"/>
      <c r="E68" s="26"/>
      <c r="F68" s="8"/>
      <c r="G68" s="26"/>
      <c r="H68" s="8"/>
      <c r="I68" s="10"/>
      <c r="K68" s="8"/>
      <c r="L68" s="33"/>
    </row>
    <row r="69" spans="2:12" ht="12" customHeight="1">
      <c r="B69" s="8"/>
      <c r="C69" s="9"/>
      <c r="D69" s="8"/>
      <c r="E69" s="4"/>
      <c r="F69" s="5"/>
      <c r="G69" s="4"/>
      <c r="H69" s="2"/>
      <c r="I69" s="10"/>
      <c r="K69" s="8"/>
      <c r="L69" s="33"/>
    </row>
    <row r="70" spans="2:12" ht="8.25" customHeight="1">
      <c r="B70" s="8"/>
      <c r="C70" s="8"/>
      <c r="D70" s="8"/>
      <c r="E70" s="8"/>
      <c r="F70" s="8"/>
      <c r="G70" s="8"/>
      <c r="H70" s="8"/>
      <c r="I70" s="8"/>
      <c r="K70" s="8"/>
      <c r="L70" s="3"/>
    </row>
    <row r="71" spans="2:12" ht="14.25">
      <c r="B71" s="8"/>
      <c r="C71" s="9"/>
      <c r="D71" s="8"/>
      <c r="E71" s="4"/>
      <c r="F71" s="5"/>
      <c r="G71" s="4"/>
      <c r="H71" s="2"/>
      <c r="I71" s="10"/>
      <c r="K71" s="8"/>
      <c r="L71" s="3"/>
    </row>
    <row r="72" spans="2:12" ht="14.25">
      <c r="B72" s="8"/>
      <c r="C72" s="9"/>
      <c r="D72" s="8"/>
      <c r="E72" s="4"/>
      <c r="F72" s="5"/>
      <c r="G72" s="4"/>
      <c r="H72" s="2"/>
      <c r="I72" s="10"/>
      <c r="K72" s="8"/>
      <c r="L72" s="3"/>
    </row>
    <row r="73" spans="2:12" ht="14.25">
      <c r="B73" s="8"/>
      <c r="C73" s="9"/>
      <c r="D73" s="8"/>
      <c r="E73" s="4"/>
      <c r="F73" s="5"/>
      <c r="G73" s="4"/>
      <c r="H73" s="2"/>
      <c r="I73" s="10"/>
      <c r="K73" s="8"/>
      <c r="L73" s="3"/>
    </row>
    <row r="74" spans="2:12" ht="14.25">
      <c r="B74" s="8"/>
      <c r="C74" s="9"/>
      <c r="D74" s="8"/>
      <c r="E74" s="4"/>
      <c r="F74" s="5"/>
      <c r="G74" s="4"/>
      <c r="H74" s="2"/>
      <c r="I74" s="10"/>
      <c r="K74" s="8"/>
      <c r="L74" s="3"/>
    </row>
    <row r="75" spans="2:12" ht="14.25">
      <c r="B75" s="8"/>
      <c r="C75" s="9"/>
      <c r="D75" s="8"/>
      <c r="E75" s="4"/>
      <c r="F75" s="5"/>
      <c r="G75" s="4"/>
      <c r="H75" s="2"/>
      <c r="I75" s="10"/>
      <c r="K75" s="8"/>
      <c r="L75" s="3"/>
    </row>
    <row r="76" spans="2:12" ht="14.25">
      <c r="B76" s="8"/>
      <c r="C76" s="18"/>
      <c r="D76" s="8"/>
      <c r="E76" s="4"/>
      <c r="F76" s="5"/>
      <c r="G76" s="4"/>
      <c r="H76" s="2"/>
      <c r="I76" s="10"/>
      <c r="K76" s="8"/>
      <c r="L76" s="3"/>
    </row>
    <row r="77" spans="2:11" ht="12.75">
      <c r="B77" s="2"/>
      <c r="C77" s="19"/>
      <c r="D77" s="8"/>
      <c r="E77" s="26"/>
      <c r="F77" s="8"/>
      <c r="G77" s="26"/>
      <c r="H77" s="8"/>
      <c r="I77" s="10"/>
      <c r="J77" s="8"/>
      <c r="K77" s="8"/>
    </row>
    <row r="78" spans="2:11" ht="10.5" customHeight="1">
      <c r="B78" s="2"/>
      <c r="D78" s="8"/>
      <c r="E78" s="26"/>
      <c r="F78" s="8"/>
      <c r="G78" s="26"/>
      <c r="H78" s="8"/>
      <c r="I78" s="10"/>
      <c r="J78" s="8"/>
      <c r="K78" s="8"/>
    </row>
    <row r="79" spans="2:11" ht="12.75">
      <c r="B79" s="8"/>
      <c r="C79" s="20"/>
      <c r="D79" s="8"/>
      <c r="E79" s="26"/>
      <c r="F79" s="8"/>
      <c r="G79" s="26"/>
      <c r="H79" s="8"/>
      <c r="I79" s="10"/>
      <c r="J79" s="8"/>
      <c r="K79" s="8"/>
    </row>
    <row r="80" spans="2:11" ht="9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2:11" ht="12.75">
      <c r="B81" s="106">
        <v>141</v>
      </c>
      <c r="C81" s="106"/>
      <c r="D81" s="106"/>
      <c r="E81" s="106"/>
      <c r="F81" s="106"/>
      <c r="G81" s="106"/>
      <c r="H81" s="106"/>
      <c r="I81" s="106"/>
      <c r="J81" s="106"/>
      <c r="K81" s="15"/>
    </row>
  </sheetData>
  <sheetProtection/>
  <mergeCells count="4">
    <mergeCell ref="B81:J81"/>
    <mergeCell ref="C6:J6"/>
    <mergeCell ref="F9:J9"/>
    <mergeCell ref="C48:I48"/>
  </mergeCells>
  <printOptions horizontalCentered="1"/>
  <pageMargins left="1" right="1" top="1" bottom="1" header="0.5" footer="0.5"/>
  <pageSetup fitToWidth="0" fitToHeight="1" horizontalDpi="300" verticalDpi="300" orientation="portrait" scale="71" r:id="rId3"/>
  <ignoredErrors>
    <ignoredError sqref="I34 I37:I38 I11:I29" formulaRange="1"/>
    <ignoredError sqref="J11" evalError="1"/>
  </ignoredErrors>
  <legacyDrawing r:id="rId2"/>
  <oleObjects>
    <oleObject progId="MSPhotoEd.3" shapeId="15184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J43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6384" width="9.140625" style="1" customWidth="1"/>
  </cols>
  <sheetData>
    <row r="2" ht="12.75">
      <c r="F2" s="12" t="s">
        <v>75</v>
      </c>
    </row>
    <row r="4" spans="2:10" ht="15.75">
      <c r="B4" s="14">
        <v>20.02</v>
      </c>
      <c r="C4" s="107" t="s">
        <v>61</v>
      </c>
      <c r="D4" s="107"/>
      <c r="E4" s="107"/>
      <c r="F4" s="107"/>
      <c r="G4" s="107"/>
      <c r="H4" s="107"/>
      <c r="I4" s="107"/>
      <c r="J4" s="15"/>
    </row>
    <row r="6" spans="8:9" ht="12.75">
      <c r="H6" s="90"/>
      <c r="I6" s="57" t="s">
        <v>21</v>
      </c>
    </row>
    <row r="7" spans="3:9" ht="12.75">
      <c r="C7" s="91" t="s">
        <v>1</v>
      </c>
      <c r="D7" s="91"/>
      <c r="E7" s="91" t="s">
        <v>4</v>
      </c>
      <c r="F7" s="91"/>
      <c r="G7" s="91" t="s">
        <v>5</v>
      </c>
      <c r="H7" s="91"/>
      <c r="I7" s="36" t="s">
        <v>38</v>
      </c>
    </row>
    <row r="8" spans="3:9" ht="12.75">
      <c r="C8" s="17">
        <v>1991</v>
      </c>
      <c r="E8" s="72">
        <v>7262</v>
      </c>
      <c r="F8" s="72"/>
      <c r="G8" s="72">
        <v>245</v>
      </c>
      <c r="I8" s="92">
        <f>SUM(E8:G8)</f>
        <v>7507</v>
      </c>
    </row>
    <row r="9" spans="3:9" ht="12.75">
      <c r="C9" s="17">
        <v>1992</v>
      </c>
      <c r="E9" s="72">
        <v>7322</v>
      </c>
      <c r="F9" s="72"/>
      <c r="G9" s="72">
        <v>416</v>
      </c>
      <c r="I9" s="92">
        <f>SUM(E9:G9)</f>
        <v>7738</v>
      </c>
    </row>
    <row r="10" spans="3:9" ht="12.75">
      <c r="C10" s="17">
        <v>1993</v>
      </c>
      <c r="E10" s="72">
        <v>7346</v>
      </c>
      <c r="F10" s="72"/>
      <c r="G10" s="72">
        <v>698</v>
      </c>
      <c r="I10" s="92">
        <f>SUM(E10:G10)</f>
        <v>8044</v>
      </c>
    </row>
    <row r="11" spans="3:9" ht="12.75">
      <c r="C11" s="17">
        <v>1994</v>
      </c>
      <c r="E11" s="72">
        <v>8096</v>
      </c>
      <c r="F11" s="72"/>
      <c r="G11" s="72">
        <v>1211</v>
      </c>
      <c r="I11" s="92">
        <f>SUM(E11:G11)</f>
        <v>9307</v>
      </c>
    </row>
    <row r="12" spans="3:9" ht="12.75">
      <c r="C12" s="17">
        <v>1995</v>
      </c>
      <c r="E12" s="72">
        <v>7625</v>
      </c>
      <c r="F12" s="72"/>
      <c r="G12" s="72">
        <v>1564</v>
      </c>
      <c r="I12" s="92">
        <f>SUM(E12:G12)</f>
        <v>9189</v>
      </c>
    </row>
    <row r="13" spans="3:9" ht="12.75">
      <c r="C13" s="17"/>
      <c r="E13" s="72"/>
      <c r="F13" s="72"/>
      <c r="G13" s="72"/>
      <c r="I13" s="92"/>
    </row>
    <row r="14" spans="3:9" ht="12.75">
      <c r="C14" s="17">
        <v>1996</v>
      </c>
      <c r="E14" s="72">
        <v>8427</v>
      </c>
      <c r="F14" s="72"/>
      <c r="G14" s="72">
        <v>1848</v>
      </c>
      <c r="I14" s="92">
        <f aca="true" t="shared" si="0" ref="I14:I19">SUM(E14:G14)</f>
        <v>10275</v>
      </c>
    </row>
    <row r="15" spans="3:9" ht="12.75">
      <c r="C15" s="17">
        <v>1997</v>
      </c>
      <c r="E15" s="72">
        <v>9942</v>
      </c>
      <c r="F15" s="72"/>
      <c r="G15" s="72">
        <v>2196</v>
      </c>
      <c r="I15" s="92">
        <f t="shared" si="0"/>
        <v>12138</v>
      </c>
    </row>
    <row r="16" spans="3:9" ht="12.75">
      <c r="C16" s="9">
        <v>1998</v>
      </c>
      <c r="D16" s="8"/>
      <c r="E16" s="74">
        <v>10980</v>
      </c>
      <c r="F16" s="8"/>
      <c r="G16" s="74">
        <f>2509624/1000</f>
        <v>2509.624</v>
      </c>
      <c r="H16" s="8"/>
      <c r="I16" s="10">
        <f t="shared" si="0"/>
        <v>13489.624</v>
      </c>
    </row>
    <row r="17" spans="3:9" ht="12.75">
      <c r="C17" s="9">
        <v>1999</v>
      </c>
      <c r="D17" s="8"/>
      <c r="E17" s="74">
        <f>11366493/1000</f>
        <v>11366.493</v>
      </c>
      <c r="F17" s="8"/>
      <c r="G17" s="74">
        <f>2780327/1000</f>
        <v>2780.327</v>
      </c>
      <c r="H17" s="8"/>
      <c r="I17" s="10">
        <f t="shared" si="0"/>
        <v>14146.82</v>
      </c>
    </row>
    <row r="18" spans="3:9" ht="12.75">
      <c r="C18" s="9">
        <v>2000</v>
      </c>
      <c r="D18" s="8"/>
      <c r="E18" s="74">
        <f>11572540/1000</f>
        <v>11572.54</v>
      </c>
      <c r="F18" s="8"/>
      <c r="G18" s="74">
        <f>2841804/1000</f>
        <v>2841.804</v>
      </c>
      <c r="H18" s="8"/>
      <c r="I18" s="10">
        <f t="shared" si="0"/>
        <v>14414.344000000001</v>
      </c>
    </row>
    <row r="19" spans="3:9" ht="12.75">
      <c r="C19" s="9">
        <v>2001</v>
      </c>
      <c r="D19" s="8"/>
      <c r="E19" s="74">
        <v>12637.623</v>
      </c>
      <c r="F19" s="8"/>
      <c r="G19" s="74">
        <v>2914.454</v>
      </c>
      <c r="H19" s="8"/>
      <c r="I19" s="10">
        <f t="shared" si="0"/>
        <v>15552.077</v>
      </c>
    </row>
    <row r="20" ht="12.75">
      <c r="B20" s="8"/>
    </row>
    <row r="21" spans="2:9" ht="12.75">
      <c r="B21" s="8"/>
      <c r="C21" s="9">
        <v>2002</v>
      </c>
      <c r="D21" s="8"/>
      <c r="E21" s="74">
        <v>12895.898</v>
      </c>
      <c r="F21" s="8"/>
      <c r="G21" s="74">
        <v>3089.643</v>
      </c>
      <c r="H21" s="8"/>
      <c r="I21" s="10">
        <f>SUM(E21:G21)</f>
        <v>15985.541</v>
      </c>
    </row>
    <row r="22" spans="2:9" ht="12.75">
      <c r="B22" s="8"/>
      <c r="C22" s="9">
        <v>2003</v>
      </c>
      <c r="D22" s="8"/>
      <c r="E22" s="74">
        <v>13680.845</v>
      </c>
      <c r="F22" s="8"/>
      <c r="G22" s="74">
        <v>2950.488</v>
      </c>
      <c r="H22" s="8"/>
      <c r="I22" s="10">
        <f>SUM(E22:G22)</f>
        <v>16631.333</v>
      </c>
    </row>
    <row r="23" spans="2:9" ht="12.75">
      <c r="B23" s="8"/>
      <c r="C23" s="9">
        <v>2004</v>
      </c>
      <c r="D23" s="8"/>
      <c r="E23" s="74">
        <v>14097.087</v>
      </c>
      <c r="F23" s="8"/>
      <c r="G23" s="74">
        <v>3054.082</v>
      </c>
      <c r="H23" s="8"/>
      <c r="I23" s="10">
        <f>SUM(E23:G23)</f>
        <v>17151.168999999998</v>
      </c>
    </row>
    <row r="24" spans="2:9" ht="12.75">
      <c r="B24" s="8"/>
      <c r="C24" s="9">
        <v>2005</v>
      </c>
      <c r="D24" s="8"/>
      <c r="E24" s="74">
        <v>15243.631</v>
      </c>
      <c r="F24" s="8"/>
      <c r="G24" s="74">
        <v>3237.98</v>
      </c>
      <c r="H24" s="8"/>
      <c r="I24" s="10">
        <f>SUM(E24:G24)</f>
        <v>18481.611</v>
      </c>
    </row>
    <row r="25" spans="2:9" ht="12.75">
      <c r="B25" s="8"/>
      <c r="C25" s="9">
        <v>2006</v>
      </c>
      <c r="D25" s="8"/>
      <c r="E25" s="4">
        <v>15814.933</v>
      </c>
      <c r="F25" s="5"/>
      <c r="G25" s="4">
        <v>3485.06</v>
      </c>
      <c r="H25" s="2"/>
      <c r="I25" s="10">
        <f>SUM(E25:G25)</f>
        <v>19299.993000000002</v>
      </c>
    </row>
    <row r="26" ht="12.75">
      <c r="B26" s="8"/>
    </row>
    <row r="27" spans="2:9" ht="12.75">
      <c r="B27" s="8"/>
      <c r="C27" s="9">
        <v>2007</v>
      </c>
      <c r="D27" s="8"/>
      <c r="E27" s="4">
        <v>15706.508</v>
      </c>
      <c r="F27" s="5"/>
      <c r="G27" s="4">
        <v>3617.419</v>
      </c>
      <c r="H27" s="2"/>
      <c r="I27" s="10">
        <f aca="true" t="shared" si="1" ref="I27:I32">SUM(E27:G27)</f>
        <v>19323.927</v>
      </c>
    </row>
    <row r="28" spans="2:9" ht="12.75">
      <c r="B28" s="8"/>
      <c r="C28" s="9">
        <v>2008</v>
      </c>
      <c r="D28" s="8"/>
      <c r="E28" s="4">
        <v>14536.251</v>
      </c>
      <c r="F28" s="5"/>
      <c r="G28" s="4">
        <v>3318.9</v>
      </c>
      <c r="H28" s="2"/>
      <c r="I28" s="10">
        <f t="shared" si="1"/>
        <v>17855.151</v>
      </c>
    </row>
    <row r="29" spans="2:9" ht="12.75">
      <c r="B29" s="8"/>
      <c r="C29" s="9">
        <v>2009</v>
      </c>
      <c r="D29" s="8"/>
      <c r="E29" s="4">
        <v>13951</v>
      </c>
      <c r="F29" s="5"/>
      <c r="G29" s="4">
        <v>3081</v>
      </c>
      <c r="H29" s="2"/>
      <c r="I29" s="10">
        <f t="shared" si="1"/>
        <v>17032</v>
      </c>
    </row>
    <row r="30" spans="2:9" ht="12.75">
      <c r="B30" s="8"/>
      <c r="C30" s="9">
        <v>2010</v>
      </c>
      <c r="D30" s="8"/>
      <c r="E30" s="4">
        <v>15707.541</v>
      </c>
      <c r="F30" s="5"/>
      <c r="G30" s="4">
        <v>3164</v>
      </c>
      <c r="H30" s="2"/>
      <c r="I30" s="10">
        <f t="shared" si="1"/>
        <v>18871.540999999997</v>
      </c>
    </row>
    <row r="31" spans="2:9" ht="12.75">
      <c r="B31" s="8"/>
      <c r="C31" s="9">
        <v>2011</v>
      </c>
      <c r="D31" s="8"/>
      <c r="E31" s="4">
        <v>16085</v>
      </c>
      <c r="F31" s="5"/>
      <c r="G31" s="4">
        <v>3548</v>
      </c>
      <c r="H31" s="2"/>
      <c r="I31" s="10">
        <f t="shared" si="1"/>
        <v>19633</v>
      </c>
    </row>
    <row r="32" spans="2:9" ht="12.75">
      <c r="B32" s="8"/>
      <c r="C32" s="9">
        <v>2012</v>
      </c>
      <c r="D32" s="8"/>
      <c r="E32" s="4">
        <v>16209</v>
      </c>
      <c r="F32" s="5"/>
      <c r="G32" s="4">
        <v>3363</v>
      </c>
      <c r="H32" s="2"/>
      <c r="I32" s="10">
        <f t="shared" si="1"/>
        <v>19572</v>
      </c>
    </row>
    <row r="33" spans="2:9" ht="12.75">
      <c r="B33" s="8"/>
      <c r="C33" s="9">
        <v>2013</v>
      </c>
      <c r="D33" s="8"/>
      <c r="E33" s="4">
        <v>15998</v>
      </c>
      <c r="F33" s="5"/>
      <c r="G33" s="4">
        <v>3450</v>
      </c>
      <c r="H33" s="2"/>
      <c r="I33" s="10">
        <v>19448</v>
      </c>
    </row>
    <row r="34" spans="2:9" ht="12.75">
      <c r="B34" s="8"/>
      <c r="C34" s="9">
        <v>2014</v>
      </c>
      <c r="D34" s="8"/>
      <c r="E34" s="4">
        <v>16037</v>
      </c>
      <c r="F34" s="5"/>
      <c r="G34" s="4">
        <v>3472</v>
      </c>
      <c r="H34" s="2"/>
      <c r="I34" s="10">
        <v>19509</v>
      </c>
    </row>
    <row r="35" spans="3:9" s="8" customFormat="1" ht="12.75">
      <c r="C35" s="9">
        <v>2015</v>
      </c>
      <c r="E35" s="4">
        <v>16157</v>
      </c>
      <c r="F35" s="5"/>
      <c r="G35" s="4">
        <v>3414</v>
      </c>
      <c r="H35" s="2"/>
      <c r="I35" s="10">
        <f>SUM(E35:G35)</f>
        <v>19571</v>
      </c>
    </row>
    <row r="36" spans="3:9" s="8" customFormat="1" ht="12.75">
      <c r="C36" s="83">
        <v>2016</v>
      </c>
      <c r="D36" s="56"/>
      <c r="E36" s="93">
        <v>16132</v>
      </c>
      <c r="F36" s="94"/>
      <c r="G36" s="93">
        <v>3439</v>
      </c>
      <c r="H36" s="95"/>
      <c r="I36" s="96">
        <f>SUM(E36:G36)</f>
        <v>19571</v>
      </c>
    </row>
    <row r="37" spans="2:9" ht="12.75">
      <c r="B37" s="8"/>
      <c r="C37" s="18" t="s">
        <v>23</v>
      </c>
      <c r="D37" s="8"/>
      <c r="E37" s="4"/>
      <c r="F37" s="5"/>
      <c r="G37" s="4"/>
      <c r="H37" s="2"/>
      <c r="I37" s="10"/>
    </row>
    <row r="38" spans="2:10" ht="12.75">
      <c r="B38" s="2"/>
      <c r="C38" s="19" t="s">
        <v>55</v>
      </c>
      <c r="D38" s="8"/>
      <c r="E38" s="74"/>
      <c r="F38" s="8"/>
      <c r="G38" s="74"/>
      <c r="H38" s="8"/>
      <c r="I38" s="10"/>
      <c r="J38" s="8"/>
    </row>
    <row r="39" spans="2:10" ht="12.75">
      <c r="B39" s="2"/>
      <c r="D39" s="8"/>
      <c r="E39" s="74"/>
      <c r="F39" s="8"/>
      <c r="G39" s="74"/>
      <c r="H39" s="8"/>
      <c r="I39" s="10"/>
      <c r="J39" s="8"/>
    </row>
    <row r="40" spans="2:10" ht="12.75">
      <c r="B40" s="8"/>
      <c r="C40" s="111" t="s">
        <v>44</v>
      </c>
      <c r="D40" s="111"/>
      <c r="E40" s="111"/>
      <c r="F40" s="111"/>
      <c r="G40" s="111"/>
      <c r="H40" s="111"/>
      <c r="I40" s="111"/>
      <c r="J40" s="8"/>
    </row>
    <row r="41" spans="2:10" ht="12.75">
      <c r="B41" s="8"/>
      <c r="C41" s="111"/>
      <c r="D41" s="111"/>
      <c r="E41" s="111"/>
      <c r="F41" s="111"/>
      <c r="G41" s="111"/>
      <c r="H41" s="111"/>
      <c r="I41" s="111"/>
      <c r="J41" s="8"/>
    </row>
    <row r="42" spans="2:10" ht="12.75">
      <c r="B42" s="8"/>
      <c r="C42" s="20"/>
      <c r="D42" s="8"/>
      <c r="E42" s="26"/>
      <c r="F42" s="8"/>
      <c r="G42" s="26"/>
      <c r="H42" s="8"/>
      <c r="I42" s="10"/>
      <c r="J42" s="8"/>
    </row>
    <row r="43" spans="2:10" ht="12.75">
      <c r="B43" s="17"/>
      <c r="C43" s="17"/>
      <c r="D43" s="17"/>
      <c r="E43" s="17"/>
      <c r="F43" s="17"/>
      <c r="G43" s="17"/>
      <c r="H43" s="17"/>
      <c r="I43" s="17"/>
      <c r="J43" s="17"/>
    </row>
  </sheetData>
  <sheetProtection/>
  <mergeCells count="2">
    <mergeCell ref="C4:I4"/>
    <mergeCell ref="C40:I41"/>
  </mergeCells>
  <printOptions/>
  <pageMargins left="0.7" right="0.7" top="0.75" bottom="0.75" header="0.3" footer="0.3"/>
  <pageSetup horizontalDpi="600" verticalDpi="600" orientation="portrait" r:id="rId3"/>
  <legacyDrawing r:id="rId2"/>
  <oleObjects>
    <oleObject progId="MSPhotoEd.3" shapeId="323081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4:L55"/>
  <sheetViews>
    <sheetView zoomScaleSheetLayoutView="100" zoomScalePageLayoutView="0" workbookViewId="0" topLeftCell="A1">
      <selection activeCell="M2" sqref="M2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6.8515625" style="1" customWidth="1"/>
    <col min="4" max="8" width="8.28125" style="1" customWidth="1"/>
    <col min="9" max="12" width="8.00390625" style="1" customWidth="1"/>
    <col min="13" max="16384" width="9.140625" style="1" customWidth="1"/>
  </cols>
  <sheetData>
    <row r="4" spans="6:12" ht="15">
      <c r="F4" s="13"/>
      <c r="G4" s="12" t="s">
        <v>75</v>
      </c>
      <c r="H4" s="13"/>
      <c r="I4" s="13"/>
      <c r="J4" s="13"/>
      <c r="K4" s="13"/>
      <c r="L4" s="13"/>
    </row>
    <row r="7" spans="2:12" ht="15.75">
      <c r="B7" s="14">
        <v>20.03</v>
      </c>
      <c r="C7" s="107" t="s">
        <v>56</v>
      </c>
      <c r="D7" s="113"/>
      <c r="E7" s="113"/>
      <c r="F7" s="113"/>
      <c r="G7" s="113"/>
      <c r="H7" s="113"/>
      <c r="I7" s="113"/>
      <c r="J7" s="31"/>
      <c r="K7" s="31"/>
      <c r="L7" s="31"/>
    </row>
    <row r="8" spans="2:12" ht="15.75">
      <c r="B8" s="9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7:12" ht="12.75" customHeight="1">
      <c r="G9" s="56"/>
      <c r="H9" s="56"/>
      <c r="I9" s="8"/>
      <c r="J9" s="8"/>
      <c r="K9" s="8"/>
      <c r="L9" s="8"/>
    </row>
    <row r="10" spans="3:12" ht="13.5" customHeight="1">
      <c r="C10" s="112" t="s">
        <v>37</v>
      </c>
      <c r="D10" s="112"/>
      <c r="E10" s="112"/>
      <c r="F10" s="112"/>
      <c r="G10" s="56"/>
      <c r="H10" s="58"/>
      <c r="I10" s="36" t="s">
        <v>34</v>
      </c>
      <c r="J10" s="7"/>
      <c r="K10" s="7"/>
      <c r="L10" s="7"/>
    </row>
    <row r="11" spans="3:12" ht="13.5" customHeight="1">
      <c r="C11" s="18"/>
      <c r="D11" s="18"/>
      <c r="E11" s="18"/>
      <c r="F11" s="18"/>
      <c r="G11" s="8"/>
      <c r="H11" s="8"/>
      <c r="I11" s="23"/>
      <c r="J11" s="7"/>
      <c r="K11" s="7"/>
      <c r="L11" s="7"/>
    </row>
    <row r="12" spans="3:9" ht="12.75">
      <c r="C12" s="7" t="s">
        <v>6</v>
      </c>
      <c r="D12" s="8"/>
      <c r="E12" s="8"/>
      <c r="F12" s="8"/>
      <c r="G12" s="8"/>
      <c r="H12" s="8"/>
      <c r="I12" s="98">
        <f>SUM(I14+I16+I18+I20)</f>
        <v>100</v>
      </c>
    </row>
    <row r="13" ht="12" customHeight="1"/>
    <row r="14" spans="3:9" ht="12.75">
      <c r="C14" s="1" t="s">
        <v>24</v>
      </c>
      <c r="I14" s="99">
        <v>99.5</v>
      </c>
    </row>
    <row r="15" ht="12.75">
      <c r="I15" s="8"/>
    </row>
    <row r="16" spans="3:12" ht="12.75">
      <c r="C16" s="1" t="s">
        <v>36</v>
      </c>
      <c r="D16" s="62"/>
      <c r="E16" s="62"/>
      <c r="F16" s="62"/>
      <c r="G16" s="6"/>
      <c r="I16" s="43">
        <v>0.1</v>
      </c>
      <c r="J16" s="6"/>
      <c r="K16" s="6"/>
      <c r="L16" s="6"/>
    </row>
    <row r="17" spans="4:12" ht="12.75">
      <c r="D17" s="62"/>
      <c r="E17" s="62"/>
      <c r="F17" s="62"/>
      <c r="G17" s="6"/>
      <c r="I17" s="43"/>
      <c r="J17" s="6"/>
      <c r="K17" s="6"/>
      <c r="L17" s="6"/>
    </row>
    <row r="18" spans="3:12" ht="12.75">
      <c r="C18" s="1" t="s">
        <v>25</v>
      </c>
      <c r="D18" s="62"/>
      <c r="E18" s="62"/>
      <c r="F18" s="6"/>
      <c r="G18" s="6"/>
      <c r="I18" s="43">
        <v>0.2</v>
      </c>
      <c r="J18" s="6"/>
      <c r="K18" s="6"/>
      <c r="L18" s="6"/>
    </row>
    <row r="19" spans="3:12" ht="12.75">
      <c r="C19" s="8"/>
      <c r="D19" s="59"/>
      <c r="E19" s="59"/>
      <c r="F19" s="43"/>
      <c r="G19" s="43"/>
      <c r="I19" s="43"/>
      <c r="J19" s="6"/>
      <c r="K19" s="6"/>
      <c r="L19" s="6"/>
    </row>
    <row r="20" spans="3:9" ht="12.75">
      <c r="C20" s="8" t="s">
        <v>26</v>
      </c>
      <c r="D20" s="8"/>
      <c r="E20" s="8"/>
      <c r="F20" s="8"/>
      <c r="G20" s="8"/>
      <c r="I20" s="99">
        <v>0.2</v>
      </c>
    </row>
    <row r="21" spans="3:9" ht="12.75">
      <c r="C21" s="56"/>
      <c r="D21" s="56"/>
      <c r="E21" s="56"/>
      <c r="F21" s="56"/>
      <c r="G21" s="56"/>
      <c r="H21" s="56"/>
      <c r="I21" s="100"/>
    </row>
    <row r="23" spans="3:5" ht="12.75" customHeight="1">
      <c r="C23" s="62"/>
      <c r="D23" s="62"/>
      <c r="E23" s="62"/>
    </row>
    <row r="24" ht="12.75">
      <c r="C24" s="65" t="s">
        <v>48</v>
      </c>
    </row>
    <row r="25" spans="3:12" ht="12.75">
      <c r="C25" s="12"/>
      <c r="D25" s="62"/>
      <c r="E25" s="62"/>
      <c r="F25" s="62"/>
      <c r="G25" s="62"/>
      <c r="L25" s="6"/>
    </row>
    <row r="26" ht="12.75">
      <c r="B26" s="28"/>
    </row>
    <row r="29" spans="2:12" ht="15.75">
      <c r="B29" s="14">
        <v>20.04</v>
      </c>
      <c r="C29" s="107" t="s">
        <v>45</v>
      </c>
      <c r="D29" s="107"/>
      <c r="E29" s="107"/>
      <c r="F29" s="107"/>
      <c r="G29" s="107"/>
      <c r="H29" s="107"/>
      <c r="I29" s="107"/>
      <c r="J29" s="30"/>
      <c r="K29" s="30"/>
      <c r="L29" s="30"/>
    </row>
    <row r="31" ht="12.75">
      <c r="H31" s="56"/>
    </row>
    <row r="32" spans="3:12" ht="12.75">
      <c r="C32" s="112" t="s">
        <v>27</v>
      </c>
      <c r="D32" s="112"/>
      <c r="E32" s="112"/>
      <c r="F32" s="112"/>
      <c r="G32" s="37"/>
      <c r="H32" s="58"/>
      <c r="I32" s="36" t="s">
        <v>34</v>
      </c>
      <c r="J32" s="7"/>
      <c r="K32" s="7"/>
      <c r="L32" s="7"/>
    </row>
    <row r="33" spans="3:12" ht="12.75">
      <c r="C33" s="18"/>
      <c r="D33" s="18"/>
      <c r="E33" s="18"/>
      <c r="F33" s="18"/>
      <c r="G33" s="7"/>
      <c r="H33" s="8"/>
      <c r="I33" s="23"/>
      <c r="J33" s="7"/>
      <c r="K33" s="7"/>
      <c r="L33" s="7"/>
    </row>
    <row r="34" spans="3:12" ht="12.75">
      <c r="C34" s="7" t="s">
        <v>6</v>
      </c>
      <c r="D34" s="101"/>
      <c r="E34" s="101"/>
      <c r="F34" s="101"/>
      <c r="G34" s="101"/>
      <c r="H34" s="8"/>
      <c r="I34" s="101">
        <f>SUM(I36+I38+I40+I42)</f>
        <v>100</v>
      </c>
      <c r="J34" s="29"/>
      <c r="K34" s="29"/>
      <c r="L34" s="29"/>
    </row>
    <row r="36" spans="3:9" ht="12.75">
      <c r="C36" s="1" t="s">
        <v>28</v>
      </c>
      <c r="I36" s="99">
        <v>38.1</v>
      </c>
    </row>
    <row r="37" ht="12.75">
      <c r="I37" s="8"/>
    </row>
    <row r="38" spans="3:12" ht="12.75">
      <c r="C38" s="1" t="s">
        <v>29</v>
      </c>
      <c r="D38" s="62"/>
      <c r="E38" s="62"/>
      <c r="F38" s="6"/>
      <c r="G38" s="6"/>
      <c r="I38" s="43">
        <v>61.4</v>
      </c>
      <c r="J38" s="6"/>
      <c r="K38" s="6"/>
      <c r="L38" s="6"/>
    </row>
    <row r="39" spans="4:12" ht="12.75">
      <c r="D39" s="62"/>
      <c r="E39" s="62"/>
      <c r="F39" s="6"/>
      <c r="G39" s="6"/>
      <c r="I39" s="43"/>
      <c r="J39" s="6"/>
      <c r="K39" s="6"/>
      <c r="L39" s="6"/>
    </row>
    <row r="40" spans="3:12" ht="12.75">
      <c r="C40" s="1" t="s">
        <v>25</v>
      </c>
      <c r="D40" s="62"/>
      <c r="E40" s="62"/>
      <c r="F40" s="6"/>
      <c r="G40" s="6"/>
      <c r="I40" s="43">
        <v>0.2</v>
      </c>
      <c r="J40" s="6"/>
      <c r="K40" s="6"/>
      <c r="L40" s="6"/>
    </row>
    <row r="41" spans="3:12" ht="12.75">
      <c r="C41" s="8"/>
      <c r="D41" s="59"/>
      <c r="E41" s="59"/>
      <c r="F41" s="43"/>
      <c r="G41" s="43"/>
      <c r="I41" s="43"/>
      <c r="J41" s="6"/>
      <c r="K41" s="6"/>
      <c r="L41" s="6"/>
    </row>
    <row r="42" spans="3:9" ht="12.75">
      <c r="C42" s="8" t="s">
        <v>26</v>
      </c>
      <c r="D42" s="59"/>
      <c r="E42" s="59"/>
      <c r="F42" s="8"/>
      <c r="G42" s="8"/>
      <c r="I42" s="99">
        <v>0.3</v>
      </c>
    </row>
    <row r="43" spans="3:9" ht="12.75">
      <c r="C43" s="56"/>
      <c r="D43" s="64"/>
      <c r="E43" s="64"/>
      <c r="F43" s="56"/>
      <c r="G43" s="56"/>
      <c r="H43" s="56"/>
      <c r="I43" s="100"/>
    </row>
    <row r="45" spans="2:12" ht="12.75">
      <c r="B45" s="8"/>
      <c r="C45" s="65" t="s">
        <v>48</v>
      </c>
      <c r="D45" s="8"/>
      <c r="E45" s="8"/>
      <c r="F45" s="8"/>
      <c r="G45" s="8"/>
      <c r="H45" s="8"/>
      <c r="I45" s="8"/>
      <c r="J45" s="8"/>
      <c r="K45" s="8"/>
      <c r="L45" s="8"/>
    </row>
    <row r="49" spans="3:5" ht="12.75">
      <c r="C49" s="15"/>
      <c r="D49" s="15"/>
      <c r="E49" s="15"/>
    </row>
    <row r="50" spans="2:12" ht="12.7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ht="12.75">
      <c r="B51" s="21"/>
    </row>
    <row r="55" ht="12.75">
      <c r="B55" s="28"/>
    </row>
  </sheetData>
  <sheetProtection/>
  <mergeCells count="4">
    <mergeCell ref="C10:F10"/>
    <mergeCell ref="C32:F32"/>
    <mergeCell ref="C7:I7"/>
    <mergeCell ref="C29:I29"/>
  </mergeCells>
  <printOptions horizontalCentered="1"/>
  <pageMargins left="1" right="1" top="1" bottom="1" header="0.5" footer="0.24"/>
  <pageSetup horizontalDpi="300" verticalDpi="300" orientation="portrait" scale="84" r:id="rId3"/>
  <legacyDrawing r:id="rId2"/>
  <oleObjects>
    <oleObject progId="MSPhotoEd.3" shapeId="1597258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3:M68"/>
  <sheetViews>
    <sheetView zoomScaleSheetLayoutView="100" zoomScalePageLayoutView="0" workbookViewId="0" topLeftCell="A1">
      <selection activeCell="G1" sqref="G1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27.140625" style="1" customWidth="1"/>
    <col min="4" max="4" width="9.8515625" style="1" customWidth="1"/>
    <col min="5" max="16384" width="9.140625" style="1" customWidth="1"/>
  </cols>
  <sheetData>
    <row r="3" ht="12.75">
      <c r="J3" s="123" t="s">
        <v>75</v>
      </c>
    </row>
    <row r="7" spans="2:13" ht="15.75">
      <c r="B7" s="14">
        <v>20.05</v>
      </c>
      <c r="C7" s="107" t="s">
        <v>66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2:3" ht="12.75" customHeight="1">
      <c r="B8" s="46"/>
      <c r="C8" s="35"/>
    </row>
    <row r="9" spans="3:13" ht="12.75" customHeight="1">
      <c r="C9" s="115" t="s">
        <v>22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</row>
    <row r="10" spans="3:13" ht="13.5" customHeight="1">
      <c r="C10" s="91"/>
      <c r="D10" s="37">
        <v>2012</v>
      </c>
      <c r="E10" s="37">
        <v>2013</v>
      </c>
      <c r="F10" s="37">
        <v>2014</v>
      </c>
      <c r="G10" s="37">
        <v>2015</v>
      </c>
      <c r="H10" s="37">
        <v>2016</v>
      </c>
      <c r="I10" s="37">
        <v>2017</v>
      </c>
      <c r="J10" s="37">
        <v>2018</v>
      </c>
      <c r="K10" s="37">
        <v>2019</v>
      </c>
      <c r="L10" s="37">
        <v>2020</v>
      </c>
      <c r="M10" s="37">
        <v>2021</v>
      </c>
    </row>
    <row r="11" spans="3:13" ht="13.5" customHeight="1">
      <c r="C11" s="24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3:13" ht="12.75">
      <c r="C12" s="12" t="s">
        <v>39</v>
      </c>
      <c r="D12" s="45">
        <f>SUM(D15:D19)</f>
        <v>2013.9999999999998</v>
      </c>
      <c r="E12" s="45">
        <f>SUM(E15:E19)</f>
        <v>1997.4999999999998</v>
      </c>
      <c r="F12" s="45">
        <f>SUM(F15:F19)</f>
        <v>2054.4</v>
      </c>
      <c r="G12" s="45">
        <f>SUM(G15:G19)</f>
        <v>2061.2000000000003</v>
      </c>
      <c r="H12" s="45">
        <f>SUM(H15:H19)</f>
        <v>2193.6000000000004</v>
      </c>
      <c r="I12" s="45">
        <v>1381</v>
      </c>
      <c r="J12" s="45">
        <v>1459.5</v>
      </c>
      <c r="K12" s="45">
        <v>1542.3</v>
      </c>
      <c r="L12" s="45">
        <v>1537.6</v>
      </c>
      <c r="M12" s="45">
        <v>1623.9</v>
      </c>
    </row>
    <row r="13" ht="12" customHeight="1"/>
    <row r="14" ht="12.75">
      <c r="C14" s="12" t="s">
        <v>60</v>
      </c>
    </row>
    <row r="15" spans="3:13" ht="12.75">
      <c r="C15" s="50" t="s">
        <v>52</v>
      </c>
      <c r="D15" s="6">
        <v>854.9</v>
      </c>
      <c r="E15" s="6">
        <v>801.4</v>
      </c>
      <c r="F15" s="6">
        <v>803.1</v>
      </c>
      <c r="G15" s="6">
        <v>791.2</v>
      </c>
      <c r="H15" s="6">
        <v>888.6</v>
      </c>
      <c r="I15" s="51" t="s">
        <v>59</v>
      </c>
      <c r="J15" s="51"/>
      <c r="K15" s="51"/>
      <c r="L15" s="51"/>
      <c r="M15" s="51"/>
    </row>
    <row r="16" spans="3:13" ht="12.75">
      <c r="C16" s="50" t="s">
        <v>53</v>
      </c>
      <c r="D16" s="6">
        <v>1158.3</v>
      </c>
      <c r="E16" s="6">
        <v>1194.8</v>
      </c>
      <c r="F16" s="6">
        <v>1250.7</v>
      </c>
      <c r="G16" s="6">
        <v>1269.2</v>
      </c>
      <c r="H16" s="6">
        <v>1304.2</v>
      </c>
      <c r="I16" s="6">
        <v>1381</v>
      </c>
      <c r="J16" s="6">
        <v>1459.5</v>
      </c>
      <c r="K16" s="6">
        <v>1542.3</v>
      </c>
      <c r="L16" s="6">
        <v>1537.6</v>
      </c>
      <c r="M16" s="6">
        <v>1623.89376885655</v>
      </c>
    </row>
    <row r="18" ht="12.75">
      <c r="C18" s="12" t="s">
        <v>49</v>
      </c>
    </row>
    <row r="19" spans="3:13" ht="12.75">
      <c r="C19" s="50" t="s">
        <v>54</v>
      </c>
      <c r="D19" s="6">
        <v>0.8</v>
      </c>
      <c r="E19" s="6">
        <v>1.3</v>
      </c>
      <c r="F19" s="6">
        <v>0.6</v>
      </c>
      <c r="G19" s="6">
        <v>0.8</v>
      </c>
      <c r="H19" s="6">
        <v>0.8</v>
      </c>
      <c r="I19" s="6">
        <v>0.6</v>
      </c>
      <c r="J19" s="6">
        <v>0.6</v>
      </c>
      <c r="K19" s="6">
        <v>0.7</v>
      </c>
      <c r="L19" s="6">
        <v>0.7</v>
      </c>
      <c r="M19" s="6">
        <v>1.8080202696099998</v>
      </c>
    </row>
    <row r="21" ht="12.75">
      <c r="C21" s="12" t="s">
        <v>57</v>
      </c>
    </row>
    <row r="22" spans="3:13" ht="12.75">
      <c r="C22" s="102" t="s">
        <v>50</v>
      </c>
      <c r="D22" s="6">
        <v>1763.6</v>
      </c>
      <c r="E22" s="6">
        <v>1639</v>
      </c>
      <c r="F22" s="6">
        <v>1715.5</v>
      </c>
      <c r="G22" s="6">
        <v>1776.5</v>
      </c>
      <c r="H22" s="6">
        <v>1038.1</v>
      </c>
      <c r="I22" s="6">
        <v>1381.7</v>
      </c>
      <c r="J22" s="6">
        <v>1451.6</v>
      </c>
      <c r="K22" s="6">
        <v>1533.6</v>
      </c>
      <c r="L22" s="6">
        <v>1527.3</v>
      </c>
      <c r="M22" s="6">
        <v>1192.12402014195</v>
      </c>
    </row>
    <row r="23" spans="3:13" ht="12.75">
      <c r="C23" s="102" t="s">
        <v>51</v>
      </c>
      <c r="D23" s="6">
        <v>6.9</v>
      </c>
      <c r="E23" s="6">
        <v>7.1</v>
      </c>
      <c r="F23" s="6">
        <v>6.3</v>
      </c>
      <c r="G23" s="6">
        <v>7.9</v>
      </c>
      <c r="H23" s="6">
        <v>9.2</v>
      </c>
      <c r="I23" s="6">
        <v>15.3</v>
      </c>
      <c r="J23" s="6">
        <v>8.5</v>
      </c>
      <c r="K23" s="6">
        <v>9.4</v>
      </c>
      <c r="L23" s="6">
        <v>10.3</v>
      </c>
      <c r="M23" s="6">
        <v>9.085221942730001</v>
      </c>
    </row>
    <row r="25" ht="12.75">
      <c r="C25" s="12" t="s">
        <v>11</v>
      </c>
    </row>
    <row r="26" spans="3:13" ht="12.75">
      <c r="C26" s="53" t="s">
        <v>7</v>
      </c>
      <c r="D26" s="54">
        <v>30.7</v>
      </c>
      <c r="E26" s="54">
        <v>17.4</v>
      </c>
      <c r="F26" s="54">
        <v>26.6</v>
      </c>
      <c r="G26" s="54">
        <v>18.3</v>
      </c>
      <c r="H26" s="55" t="s">
        <v>59</v>
      </c>
      <c r="I26" s="55" t="s">
        <v>59</v>
      </c>
      <c r="J26" s="55" t="s">
        <v>59</v>
      </c>
      <c r="K26" s="55"/>
      <c r="L26" s="55"/>
      <c r="M26" s="55"/>
    </row>
    <row r="28" ht="12.75">
      <c r="C28" s="20" t="s">
        <v>70</v>
      </c>
    </row>
    <row r="29" ht="12.75">
      <c r="C29" s="21"/>
    </row>
    <row r="31" spans="2:13" ht="15.75">
      <c r="B31" s="14">
        <v>20.06</v>
      </c>
      <c r="C31" s="107" t="s">
        <v>67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3" spans="3:13" ht="12.75">
      <c r="C33" s="115" t="s">
        <v>22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spans="3:13" ht="12.75">
      <c r="C34" s="91"/>
      <c r="D34" s="37">
        <v>2012</v>
      </c>
      <c r="E34" s="37">
        <v>2013</v>
      </c>
      <c r="F34" s="37">
        <v>2014</v>
      </c>
      <c r="G34" s="37">
        <v>2015</v>
      </c>
      <c r="H34" s="37">
        <v>2016</v>
      </c>
      <c r="I34" s="37">
        <v>2017</v>
      </c>
      <c r="J34" s="37">
        <v>2018</v>
      </c>
      <c r="K34" s="37">
        <v>2019</v>
      </c>
      <c r="L34" s="37">
        <v>2020</v>
      </c>
      <c r="M34" s="37">
        <v>2021</v>
      </c>
    </row>
    <row r="36" spans="3:13" ht="12.75">
      <c r="C36" s="12" t="s">
        <v>40</v>
      </c>
      <c r="D36" s="40">
        <f>SUM(D38:D39)</f>
        <v>30.200000000000003</v>
      </c>
      <c r="E36" s="12">
        <v>24.3</v>
      </c>
      <c r="F36" s="12">
        <v>25.2</v>
      </c>
      <c r="G36" s="40">
        <f>SUM(G38:G39)</f>
        <v>25.799999999999997</v>
      </c>
      <c r="H36" s="40">
        <f>SUM(H38:H39)</f>
        <v>29.3</v>
      </c>
      <c r="I36" s="40">
        <f>SUM(I38:I39)</f>
        <v>28.2</v>
      </c>
      <c r="J36" s="40">
        <f>SUM(J38:J39)</f>
        <v>30.7</v>
      </c>
      <c r="K36" s="40">
        <v>31.5</v>
      </c>
      <c r="L36" s="40">
        <f>SUM(L38:L39)</f>
        <v>28.4</v>
      </c>
      <c r="M36" s="40">
        <v>34.70605873007</v>
      </c>
    </row>
    <row r="37" ht="12.75">
      <c r="C37" s="12"/>
    </row>
    <row r="38" spans="3:13" ht="12.75">
      <c r="C38" s="1" t="s">
        <v>9</v>
      </c>
      <c r="D38" s="6">
        <v>14.1</v>
      </c>
      <c r="E38" s="6">
        <v>10.6</v>
      </c>
      <c r="F38" s="6">
        <v>12</v>
      </c>
      <c r="G38" s="6">
        <v>13.1</v>
      </c>
      <c r="H38" s="6">
        <v>15.4</v>
      </c>
      <c r="I38" s="6">
        <v>15</v>
      </c>
      <c r="J38" s="6">
        <v>18.4</v>
      </c>
      <c r="K38" s="6">
        <v>20.3</v>
      </c>
      <c r="L38" s="6">
        <v>16.5</v>
      </c>
      <c r="M38" s="6">
        <v>20.42768881112</v>
      </c>
    </row>
    <row r="39" spans="3:13" ht="12.75">
      <c r="C39" s="56" t="s">
        <v>10</v>
      </c>
      <c r="D39" s="56">
        <v>16.1</v>
      </c>
      <c r="E39" s="56">
        <v>13.7</v>
      </c>
      <c r="F39" s="56">
        <v>13.2</v>
      </c>
      <c r="G39" s="56">
        <v>12.7</v>
      </c>
      <c r="H39" s="56">
        <v>13.9</v>
      </c>
      <c r="I39" s="56">
        <v>13.2</v>
      </c>
      <c r="J39" s="56">
        <v>12.3</v>
      </c>
      <c r="K39" s="56">
        <v>11.2</v>
      </c>
      <c r="L39" s="56">
        <v>11.9</v>
      </c>
      <c r="M39" s="104">
        <v>14.278369918950002</v>
      </c>
    </row>
    <row r="40" ht="12.75">
      <c r="C40" s="20" t="s">
        <v>71</v>
      </c>
    </row>
    <row r="41" ht="12.75">
      <c r="C41" s="21"/>
    </row>
    <row r="42" ht="14.25">
      <c r="B42" s="103"/>
    </row>
    <row r="43" spans="2:13" ht="15.75">
      <c r="B43" s="14">
        <v>20.07</v>
      </c>
      <c r="C43" s="107" t="s">
        <v>68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</row>
    <row r="46" spans="3:13" ht="12.75">
      <c r="C46" s="115" t="s">
        <v>22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3:13" ht="12.75">
      <c r="C47" s="36"/>
      <c r="D47" s="37">
        <v>2012</v>
      </c>
      <c r="E47" s="37">
        <v>2013</v>
      </c>
      <c r="F47" s="37">
        <v>2014</v>
      </c>
      <c r="G47" s="37">
        <v>2015</v>
      </c>
      <c r="H47" s="37">
        <v>2016</v>
      </c>
      <c r="I47" s="37">
        <v>2017</v>
      </c>
      <c r="J47" s="37">
        <v>2018</v>
      </c>
      <c r="K47" s="37">
        <v>2019</v>
      </c>
      <c r="L47" s="37">
        <v>2020</v>
      </c>
      <c r="M47" s="37">
        <v>2021</v>
      </c>
    </row>
    <row r="49" spans="3:13" ht="12.75">
      <c r="C49" s="12" t="s">
        <v>16</v>
      </c>
      <c r="D49" s="45">
        <v>6.9</v>
      </c>
      <c r="E49" s="45">
        <v>7.1</v>
      </c>
      <c r="F49" s="45">
        <v>6.3</v>
      </c>
      <c r="G49" s="45">
        <f aca="true" t="shared" si="0" ref="G49:L49">SUM(G51:G52)</f>
        <v>7.8</v>
      </c>
      <c r="H49" s="45">
        <f t="shared" si="0"/>
        <v>9.200000000000001</v>
      </c>
      <c r="I49" s="45">
        <f t="shared" si="0"/>
        <v>15.299999999999999</v>
      </c>
      <c r="J49" s="45">
        <f t="shared" si="0"/>
        <v>8.5</v>
      </c>
      <c r="K49" s="45">
        <f t="shared" si="0"/>
        <v>9.399999999999999</v>
      </c>
      <c r="L49" s="45">
        <f t="shared" si="0"/>
        <v>10.399999999999999</v>
      </c>
      <c r="M49" s="45">
        <v>10.89324221234</v>
      </c>
    </row>
    <row r="50" ht="15.75" customHeight="1"/>
    <row r="51" spans="3:13" ht="16.5" customHeight="1">
      <c r="C51" s="42" t="s">
        <v>8</v>
      </c>
      <c r="D51" s="6">
        <v>0.8</v>
      </c>
      <c r="E51" s="6">
        <v>1.3</v>
      </c>
      <c r="F51" s="6">
        <v>0.6</v>
      </c>
      <c r="G51" s="6">
        <v>0.8</v>
      </c>
      <c r="H51" s="6">
        <v>0.8</v>
      </c>
      <c r="I51" s="6">
        <v>0.6</v>
      </c>
      <c r="J51" s="6">
        <v>0.6</v>
      </c>
      <c r="K51" s="6">
        <v>0.7</v>
      </c>
      <c r="L51" s="6">
        <v>0.7</v>
      </c>
      <c r="M51" s="6">
        <v>1.8080202696099998</v>
      </c>
    </row>
    <row r="52" spans="3:13" ht="12.75">
      <c r="C52" s="105" t="s">
        <v>17</v>
      </c>
      <c r="D52" s="54">
        <v>6.1</v>
      </c>
      <c r="E52" s="54">
        <v>5.8</v>
      </c>
      <c r="F52" s="54">
        <v>5.7</v>
      </c>
      <c r="G52" s="54">
        <v>7</v>
      </c>
      <c r="H52" s="54">
        <v>8.4</v>
      </c>
      <c r="I52" s="54">
        <v>14.7</v>
      </c>
      <c r="J52" s="54">
        <v>7.9</v>
      </c>
      <c r="K52" s="54">
        <v>8.7</v>
      </c>
      <c r="L52" s="54">
        <v>9.7</v>
      </c>
      <c r="M52" s="54">
        <v>9.085221942730001</v>
      </c>
    </row>
    <row r="54" ht="12.75">
      <c r="C54" s="20" t="s">
        <v>72</v>
      </c>
    </row>
    <row r="62" ht="12.75" customHeight="1"/>
    <row r="63" spans="2:3" ht="12.75">
      <c r="B63" s="17"/>
      <c r="C63" s="17"/>
    </row>
    <row r="64" ht="12.75">
      <c r="B64" s="21"/>
    </row>
    <row r="68" spans="2:3" ht="12.75">
      <c r="B68" s="12"/>
      <c r="C68" s="12"/>
    </row>
  </sheetData>
  <sheetProtection/>
  <mergeCells count="6">
    <mergeCell ref="C46:M46"/>
    <mergeCell ref="C33:M33"/>
    <mergeCell ref="C9:M9"/>
    <mergeCell ref="C7:M7"/>
    <mergeCell ref="C31:M31"/>
    <mergeCell ref="C43:M43"/>
  </mergeCells>
  <printOptions horizontalCentered="1"/>
  <pageMargins left="1" right="1" top="1" bottom="1" header="0.5" footer="0.24"/>
  <pageSetup horizontalDpi="300" verticalDpi="300" orientation="portrait" scale="59" r:id="rId3"/>
  <legacyDrawing r:id="rId2"/>
  <oleObjects>
    <oleObject progId="MSPhotoEd.3" shapeId="152313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4:T93"/>
  <sheetViews>
    <sheetView zoomScaleSheetLayoutView="100" zoomScalePageLayoutView="0" workbookViewId="0" topLeftCell="A1">
      <selection activeCell="G47" sqref="G47"/>
    </sheetView>
  </sheetViews>
  <sheetFormatPr defaultColWidth="9.140625" defaultRowHeight="12.75"/>
  <cols>
    <col min="1" max="1" width="9.140625" style="1" customWidth="1"/>
    <col min="2" max="2" width="7.57421875" style="1" customWidth="1"/>
    <col min="3" max="3" width="28.57421875" style="1" customWidth="1"/>
    <col min="4" max="4" width="13.421875" style="1" customWidth="1"/>
    <col min="5" max="13" width="8.7109375" style="1" customWidth="1"/>
    <col min="14" max="16384" width="9.140625" style="1" customWidth="1"/>
  </cols>
  <sheetData>
    <row r="4" spans="4:9" ht="15">
      <c r="D4" s="114"/>
      <c r="E4" s="114"/>
      <c r="F4" s="114"/>
      <c r="I4" s="12" t="s">
        <v>75</v>
      </c>
    </row>
    <row r="7" spans="2:15" ht="15.75">
      <c r="B7" s="14">
        <v>20.08</v>
      </c>
      <c r="C7" s="107" t="s">
        <v>69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9" spans="3:15" ht="12.75">
      <c r="C9" s="115" t="s">
        <v>22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3:17" ht="12.75">
      <c r="C10" s="36"/>
      <c r="D10" s="37">
        <v>2010</v>
      </c>
      <c r="E10" s="37">
        <v>2011</v>
      </c>
      <c r="F10" s="37">
        <v>2012</v>
      </c>
      <c r="G10" s="37">
        <v>2013</v>
      </c>
      <c r="H10" s="37">
        <v>2014</v>
      </c>
      <c r="I10" s="37">
        <v>2015</v>
      </c>
      <c r="J10" s="37">
        <v>2016</v>
      </c>
      <c r="K10" s="37">
        <v>2017</v>
      </c>
      <c r="L10" s="37">
        <v>2018</v>
      </c>
      <c r="M10" s="37">
        <v>2019</v>
      </c>
      <c r="N10" s="37">
        <v>2020</v>
      </c>
      <c r="O10" s="37">
        <v>2021</v>
      </c>
      <c r="P10" s="7"/>
      <c r="Q10" s="7"/>
    </row>
    <row r="11" spans="3:17" ht="12.75">
      <c r="C11" s="7"/>
      <c r="P11" s="8"/>
      <c r="Q11" s="8"/>
    </row>
    <row r="12" spans="3:17" ht="12.75">
      <c r="C12" s="38" t="s">
        <v>12</v>
      </c>
      <c r="P12" s="8"/>
      <c r="Q12" s="8"/>
    </row>
    <row r="13" spans="3:17" ht="6.75" customHeight="1">
      <c r="C13" s="7"/>
      <c r="P13" s="8"/>
      <c r="Q13" s="8"/>
    </row>
    <row r="14" spans="3:17" s="12" customFormat="1" ht="17.25" customHeight="1">
      <c r="C14" s="7" t="s">
        <v>6</v>
      </c>
      <c r="D14" s="39">
        <f aca="true" t="shared" si="0" ref="D14:M14">SUM(D16:D20)</f>
        <v>907.5999999999999</v>
      </c>
      <c r="E14" s="40">
        <f t="shared" si="0"/>
        <v>929</v>
      </c>
      <c r="F14" s="40">
        <f t="shared" si="0"/>
        <v>999.4</v>
      </c>
      <c r="G14" s="40">
        <f t="shared" si="0"/>
        <v>935.4000000000001</v>
      </c>
      <c r="H14" s="40">
        <f t="shared" si="0"/>
        <v>933</v>
      </c>
      <c r="I14" s="40">
        <f t="shared" si="0"/>
        <v>992.3</v>
      </c>
      <c r="J14" s="40">
        <f t="shared" si="0"/>
        <v>1046.6000000000001</v>
      </c>
      <c r="K14" s="40">
        <f t="shared" si="0"/>
        <v>1092.5</v>
      </c>
      <c r="L14" s="40">
        <f t="shared" si="0"/>
        <v>1130.3000000000002</v>
      </c>
      <c r="M14" s="40">
        <f t="shared" si="0"/>
        <v>1172.1</v>
      </c>
      <c r="N14" s="40">
        <f>SUM(N16:N20)</f>
        <v>1177.6</v>
      </c>
      <c r="O14" s="40">
        <v>1201.2092420846798</v>
      </c>
      <c r="P14" s="41"/>
      <c r="Q14" s="41"/>
    </row>
    <row r="15" spans="3:17" s="12" customFormat="1" ht="7.5" customHeight="1">
      <c r="C15" s="7"/>
      <c r="D15" s="39"/>
      <c r="P15" s="7"/>
      <c r="Q15" s="7"/>
    </row>
    <row r="16" spans="3:20" ht="12.75">
      <c r="C16" s="42" t="s">
        <v>18</v>
      </c>
      <c r="D16" s="6">
        <v>689.8</v>
      </c>
      <c r="E16" s="6">
        <v>709.2</v>
      </c>
      <c r="F16" s="6">
        <v>751.3</v>
      </c>
      <c r="G16" s="6">
        <v>697.7</v>
      </c>
      <c r="H16" s="6">
        <v>690.3</v>
      </c>
      <c r="I16" s="6">
        <v>744.3</v>
      </c>
      <c r="J16" s="6">
        <v>788</v>
      </c>
      <c r="K16" s="6">
        <v>819.5</v>
      </c>
      <c r="L16" s="6">
        <v>841.9</v>
      </c>
      <c r="M16" s="6">
        <v>880.9</v>
      </c>
      <c r="N16" s="6">
        <v>927.1</v>
      </c>
      <c r="O16" s="6">
        <v>931.4545515986398</v>
      </c>
      <c r="P16" s="43"/>
      <c r="Q16" s="43"/>
      <c r="R16" s="12"/>
      <c r="S16" s="12"/>
      <c r="T16" s="12"/>
    </row>
    <row r="17" spans="3:20" ht="12.75">
      <c r="C17" s="42" t="s">
        <v>13</v>
      </c>
      <c r="D17" s="6">
        <v>19.6</v>
      </c>
      <c r="E17" s="6">
        <v>20.5</v>
      </c>
      <c r="F17" s="6">
        <v>25.3</v>
      </c>
      <c r="G17" s="6">
        <v>24.5</v>
      </c>
      <c r="H17" s="6">
        <v>26.5</v>
      </c>
      <c r="I17" s="6">
        <v>25.5</v>
      </c>
      <c r="J17" s="6">
        <v>28.2</v>
      </c>
      <c r="K17" s="6">
        <v>26.3</v>
      </c>
      <c r="L17" s="6">
        <v>26.5</v>
      </c>
      <c r="M17" s="6">
        <v>26.1</v>
      </c>
      <c r="N17" s="6">
        <v>25.9</v>
      </c>
      <c r="O17" s="6">
        <v>27.30393007086</v>
      </c>
      <c r="P17" s="43"/>
      <c r="Q17" s="43"/>
      <c r="R17" s="12"/>
      <c r="S17" s="12"/>
      <c r="T17" s="12"/>
    </row>
    <row r="18" spans="3:20" ht="12.75">
      <c r="C18" s="42" t="s">
        <v>46</v>
      </c>
      <c r="D18" s="6">
        <v>140.9</v>
      </c>
      <c r="E18" s="6">
        <v>133.5</v>
      </c>
      <c r="F18" s="6">
        <v>148.1</v>
      </c>
      <c r="G18" s="6">
        <v>148.2</v>
      </c>
      <c r="H18" s="6">
        <v>149.5</v>
      </c>
      <c r="I18" s="6">
        <v>151.1</v>
      </c>
      <c r="J18" s="6">
        <v>156.1</v>
      </c>
      <c r="K18" s="6">
        <v>157.5</v>
      </c>
      <c r="L18" s="6">
        <v>175.3</v>
      </c>
      <c r="M18" s="6">
        <v>177.8</v>
      </c>
      <c r="N18" s="6">
        <v>143.6</v>
      </c>
      <c r="O18" s="6">
        <v>153.45947492912</v>
      </c>
      <c r="P18" s="43"/>
      <c r="Q18" s="43"/>
      <c r="R18" s="12"/>
      <c r="S18" s="12"/>
      <c r="T18" s="12"/>
    </row>
    <row r="19" spans="3:20" ht="12.75">
      <c r="C19" s="42" t="s">
        <v>14</v>
      </c>
      <c r="D19" s="6">
        <v>50.9</v>
      </c>
      <c r="E19" s="6">
        <v>58.3</v>
      </c>
      <c r="F19" s="6">
        <v>68.6</v>
      </c>
      <c r="G19" s="6">
        <v>59.2</v>
      </c>
      <c r="H19" s="6">
        <v>61</v>
      </c>
      <c r="I19" s="6">
        <v>64.4</v>
      </c>
      <c r="J19" s="6">
        <v>65.9</v>
      </c>
      <c r="K19" s="6">
        <v>74.5</v>
      </c>
      <c r="L19" s="6">
        <v>78.7</v>
      </c>
      <c r="M19" s="6">
        <v>78.6</v>
      </c>
      <c r="N19" s="6">
        <v>71.3</v>
      </c>
      <c r="O19" s="6">
        <v>79.90606354332999</v>
      </c>
      <c r="P19" s="43"/>
      <c r="Q19" s="43"/>
      <c r="R19" s="12"/>
      <c r="S19" s="12"/>
      <c r="T19" s="12"/>
    </row>
    <row r="20" spans="3:20" ht="12.75">
      <c r="C20" s="44" t="s">
        <v>15</v>
      </c>
      <c r="D20" s="43">
        <v>6.4</v>
      </c>
      <c r="E20" s="6">
        <v>7.5</v>
      </c>
      <c r="F20" s="6">
        <v>6.1</v>
      </c>
      <c r="G20" s="6">
        <v>5.8</v>
      </c>
      <c r="H20" s="6">
        <v>5.7</v>
      </c>
      <c r="I20" s="6">
        <v>7</v>
      </c>
      <c r="J20" s="6">
        <v>8.4</v>
      </c>
      <c r="K20" s="6">
        <v>14.7</v>
      </c>
      <c r="L20" s="6">
        <v>7.9</v>
      </c>
      <c r="M20" s="6">
        <v>8.7</v>
      </c>
      <c r="N20" s="6">
        <v>9.7</v>
      </c>
      <c r="O20" s="6">
        <v>9.085221942730001</v>
      </c>
      <c r="P20" s="43"/>
      <c r="Q20" s="43"/>
      <c r="R20" s="12"/>
      <c r="S20" s="12"/>
      <c r="T20" s="12"/>
    </row>
    <row r="21" spans="3:19" ht="12.75">
      <c r="C21" s="8"/>
      <c r="D21" s="8"/>
      <c r="P21" s="8"/>
      <c r="Q21" s="8"/>
      <c r="R21" s="12"/>
      <c r="S21" s="12"/>
    </row>
    <row r="22" spans="3:17" s="12" customFormat="1" ht="12.75">
      <c r="C22" s="21"/>
      <c r="P22" s="7"/>
      <c r="Q22" s="7"/>
    </row>
    <row r="23" spans="2:17" ht="15.75">
      <c r="B23" s="46"/>
      <c r="C23" s="38" t="s">
        <v>35</v>
      </c>
      <c r="P23" s="8"/>
      <c r="Q23" s="8"/>
    </row>
    <row r="24" spans="2:17" ht="12.75" customHeight="1">
      <c r="B24" s="46"/>
      <c r="C24" s="7"/>
      <c r="P24" s="8"/>
      <c r="Q24" s="8"/>
    </row>
    <row r="25" spans="3:17" ht="15" customHeight="1">
      <c r="C25" s="7" t="s">
        <v>6</v>
      </c>
      <c r="D25" s="45">
        <f>SUM(D27:D30)</f>
        <v>797.6999999999999</v>
      </c>
      <c r="E25" s="12">
        <v>768.9</v>
      </c>
      <c r="F25" s="40">
        <f>SUM(F27:F30)</f>
        <v>754.6000000000001</v>
      </c>
      <c r="G25" s="40">
        <f>SUM(G27:G30)</f>
        <v>695.5</v>
      </c>
      <c r="H25" s="40">
        <f>SUM(H27:H30)</f>
        <v>717.8000000000001</v>
      </c>
      <c r="I25" s="40">
        <f>SUM(I27:I30)</f>
        <v>726.0999999999999</v>
      </c>
      <c r="J25" s="40">
        <v>807.4</v>
      </c>
      <c r="K25" s="47">
        <v>814</v>
      </c>
      <c r="L25" s="47">
        <v>879</v>
      </c>
      <c r="M25" s="47">
        <v>886</v>
      </c>
      <c r="N25" s="47">
        <v>774</v>
      </c>
      <c r="O25" s="47" t="s">
        <v>59</v>
      </c>
      <c r="P25" s="48"/>
      <c r="Q25" s="48"/>
    </row>
    <row r="26" spans="3:17" ht="12.75">
      <c r="C26" s="12"/>
      <c r="K26" s="49"/>
      <c r="L26" s="49"/>
      <c r="M26" s="49"/>
      <c r="N26" s="49"/>
      <c r="O26" s="49"/>
      <c r="P26" s="2"/>
      <c r="Q26" s="2"/>
    </row>
    <row r="27" spans="3:17" ht="12.75">
      <c r="C27" s="50" t="s">
        <v>18</v>
      </c>
      <c r="D27" s="6">
        <v>209.6</v>
      </c>
      <c r="E27" s="6">
        <v>216.9</v>
      </c>
      <c r="F27" s="6">
        <v>217.1</v>
      </c>
      <c r="G27" s="6">
        <v>215.9</v>
      </c>
      <c r="H27" s="6">
        <v>222.1</v>
      </c>
      <c r="I27" s="6">
        <v>236.6</v>
      </c>
      <c r="J27" s="6">
        <v>263.9</v>
      </c>
      <c r="K27" s="51" t="s">
        <v>59</v>
      </c>
      <c r="L27" s="51" t="s">
        <v>59</v>
      </c>
      <c r="M27" s="51" t="s">
        <v>59</v>
      </c>
      <c r="N27" s="51" t="s">
        <v>59</v>
      </c>
      <c r="O27" s="51" t="s">
        <v>59</v>
      </c>
      <c r="P27" s="52"/>
      <c r="Q27" s="52"/>
    </row>
    <row r="28" spans="3:17" ht="12.75">
      <c r="C28" s="50" t="s">
        <v>19</v>
      </c>
      <c r="D28" s="6">
        <v>489.5</v>
      </c>
      <c r="E28" s="6">
        <v>502.5</v>
      </c>
      <c r="F28" s="6">
        <v>491.1</v>
      </c>
      <c r="G28" s="6">
        <f>465.7-G29</f>
        <v>448.3</v>
      </c>
      <c r="H28" s="6">
        <v>453.9</v>
      </c>
      <c r="I28" s="6">
        <v>455.2</v>
      </c>
      <c r="J28" s="6">
        <f>527.5-J29</f>
        <v>504</v>
      </c>
      <c r="K28" s="51" t="s">
        <v>59</v>
      </c>
      <c r="L28" s="51" t="s">
        <v>59</v>
      </c>
      <c r="M28" s="51" t="s">
        <v>59</v>
      </c>
      <c r="N28" s="51" t="s">
        <v>59</v>
      </c>
      <c r="O28" s="51" t="s">
        <v>59</v>
      </c>
      <c r="P28" s="52"/>
      <c r="Q28" s="52"/>
    </row>
    <row r="29" spans="3:17" ht="12.75">
      <c r="C29" s="50" t="s">
        <v>20</v>
      </c>
      <c r="D29" s="6">
        <v>36.8</v>
      </c>
      <c r="E29" s="6">
        <v>33.4</v>
      </c>
      <c r="F29" s="6">
        <v>30.7</v>
      </c>
      <c r="G29" s="6">
        <v>17.4</v>
      </c>
      <c r="H29" s="6">
        <v>26.6</v>
      </c>
      <c r="I29" s="6">
        <v>18.3</v>
      </c>
      <c r="J29" s="6">
        <v>23.5</v>
      </c>
      <c r="K29" s="51" t="s">
        <v>59</v>
      </c>
      <c r="L29" s="51" t="s">
        <v>59</v>
      </c>
      <c r="M29" s="51" t="s">
        <v>59</v>
      </c>
      <c r="N29" s="51" t="s">
        <v>59</v>
      </c>
      <c r="O29" s="51" t="s">
        <v>59</v>
      </c>
      <c r="P29" s="52"/>
      <c r="Q29" s="52"/>
    </row>
    <row r="30" spans="3:17" ht="12.75">
      <c r="C30" s="53" t="s">
        <v>14</v>
      </c>
      <c r="D30" s="54">
        <v>61.8</v>
      </c>
      <c r="E30" s="54">
        <v>16.1</v>
      </c>
      <c r="F30" s="54">
        <v>15.7</v>
      </c>
      <c r="G30" s="54">
        <v>13.9</v>
      </c>
      <c r="H30" s="54">
        <v>15.2</v>
      </c>
      <c r="I30" s="54">
        <v>16</v>
      </c>
      <c r="J30" s="54">
        <v>16</v>
      </c>
      <c r="K30" s="55" t="s">
        <v>59</v>
      </c>
      <c r="L30" s="55" t="s">
        <v>59</v>
      </c>
      <c r="M30" s="55" t="s">
        <v>59</v>
      </c>
      <c r="N30" s="55" t="s">
        <v>59</v>
      </c>
      <c r="O30" s="55" t="s">
        <v>59</v>
      </c>
      <c r="P30" s="52"/>
      <c r="Q30" s="52"/>
    </row>
    <row r="31" spans="16:17" ht="12.75">
      <c r="P31" s="8"/>
      <c r="Q31" s="8"/>
    </row>
    <row r="32" ht="12.75">
      <c r="C32" s="20" t="s">
        <v>73</v>
      </c>
    </row>
    <row r="33" ht="12.75">
      <c r="C33" s="21"/>
    </row>
    <row r="34" ht="12.75">
      <c r="C34" s="21"/>
    </row>
    <row r="35" ht="12.75">
      <c r="C35" s="21"/>
    </row>
    <row r="36" spans="2:15" ht="15.75">
      <c r="B36" s="14">
        <v>20.09</v>
      </c>
      <c r="C36" s="107" t="s">
        <v>47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</row>
    <row r="37" spans="2:6" ht="12.75" customHeight="1">
      <c r="B37" s="46"/>
      <c r="C37" s="35"/>
      <c r="D37" s="35"/>
      <c r="E37" s="35"/>
      <c r="F37" s="35"/>
    </row>
    <row r="38" spans="4:6" ht="12.75" customHeight="1">
      <c r="D38" s="8"/>
      <c r="E38" s="8"/>
      <c r="F38" s="8"/>
    </row>
    <row r="39" spans="3:6" ht="13.5" customHeight="1">
      <c r="C39" s="37" t="s">
        <v>30</v>
      </c>
      <c r="D39" s="36" t="s">
        <v>34</v>
      </c>
      <c r="E39" s="23"/>
      <c r="F39" s="23"/>
    </row>
    <row r="40" spans="3:6" ht="13.5" customHeight="1">
      <c r="C40" s="7"/>
      <c r="D40" s="23"/>
      <c r="E40" s="23"/>
      <c r="F40" s="23"/>
    </row>
    <row r="41" spans="3:6" ht="12.75">
      <c r="C41" s="7" t="s">
        <v>6</v>
      </c>
      <c r="D41" s="39">
        <f>SUM(D43+D45+D47+D49+D51)</f>
        <v>100</v>
      </c>
      <c r="E41" s="60"/>
      <c r="F41" s="60"/>
    </row>
    <row r="42" ht="12" customHeight="1"/>
    <row r="43" spans="3:6" ht="12.75">
      <c r="C43" s="1" t="s">
        <v>31</v>
      </c>
      <c r="D43" s="43">
        <v>87.8</v>
      </c>
      <c r="E43" s="43"/>
      <c r="F43" s="43"/>
    </row>
    <row r="44" spans="4:6" ht="12.75">
      <c r="D44" s="61"/>
      <c r="E44" s="61"/>
      <c r="F44" s="61"/>
    </row>
    <row r="45" spans="3:6" ht="12.75">
      <c r="C45" s="1" t="s">
        <v>32</v>
      </c>
      <c r="D45" s="43">
        <v>6.8</v>
      </c>
      <c r="E45" s="43"/>
      <c r="F45" s="43"/>
    </row>
    <row r="46" spans="4:12" ht="12.75">
      <c r="D46" s="61"/>
      <c r="E46" s="61"/>
      <c r="F46" s="61"/>
      <c r="L46" s="63"/>
    </row>
    <row r="47" spans="3:6" ht="12.75">
      <c r="C47" s="1" t="s">
        <v>33</v>
      </c>
      <c r="D47" s="43">
        <v>4.9</v>
      </c>
      <c r="E47" s="43"/>
      <c r="F47" s="43"/>
    </row>
    <row r="48" spans="4:6" ht="12.75">
      <c r="D48" s="61"/>
      <c r="E48" s="61"/>
      <c r="F48" s="61"/>
    </row>
    <row r="49" spans="3:6" ht="12.75">
      <c r="C49" s="1" t="s">
        <v>25</v>
      </c>
      <c r="D49" s="43">
        <v>0.2</v>
      </c>
      <c r="E49" s="43"/>
      <c r="F49" s="43"/>
    </row>
    <row r="50" spans="4:6" ht="12.75">
      <c r="D50" s="61"/>
      <c r="E50" s="61"/>
      <c r="F50" s="61"/>
    </row>
    <row r="51" spans="3:6" ht="12.75">
      <c r="C51" s="8" t="s">
        <v>26</v>
      </c>
      <c r="D51" s="43">
        <v>0.3</v>
      </c>
      <c r="E51" s="43"/>
      <c r="F51" s="43"/>
    </row>
    <row r="52" spans="3:6" ht="12" customHeight="1">
      <c r="C52" s="56"/>
      <c r="D52" s="56"/>
      <c r="E52" s="8"/>
      <c r="F52" s="8"/>
    </row>
    <row r="53" ht="12.75">
      <c r="C53" s="62"/>
    </row>
    <row r="54" ht="12.75">
      <c r="C54" s="65" t="s">
        <v>74</v>
      </c>
    </row>
    <row r="55" ht="13.5" customHeight="1"/>
    <row r="56" ht="12.75">
      <c r="C56" s="21"/>
    </row>
    <row r="57" ht="12.75">
      <c r="C57" s="8"/>
    </row>
    <row r="59" ht="9" customHeight="1"/>
    <row r="60" spans="2:6" ht="12.75">
      <c r="B60" s="34"/>
      <c r="C60" s="34"/>
      <c r="D60" s="34"/>
      <c r="E60" s="34"/>
      <c r="F60" s="34"/>
    </row>
    <row r="93" spans="2:3" ht="12.75">
      <c r="B93" s="15"/>
      <c r="C93" s="15"/>
    </row>
  </sheetData>
  <sheetProtection/>
  <mergeCells count="4">
    <mergeCell ref="D4:F4"/>
    <mergeCell ref="C9:O9"/>
    <mergeCell ref="C7:O7"/>
    <mergeCell ref="C36:O36"/>
  </mergeCells>
  <printOptions horizontalCentered="1"/>
  <pageMargins left="1" right="1" top="1" bottom="1" header="0.5" footer="0.24"/>
  <pageSetup horizontalDpi="600" verticalDpi="600" orientation="portrait" scale="49" r:id="rId3"/>
  <legacyDrawing r:id="rId2"/>
  <oleObjects>
    <oleObject progId="MSPhotoEd.3" shapeId="152667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0" sqref="L1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Utilities</dc:subject>
  <dc:creator>Economics &amp; Statistics Office</dc:creator>
  <cp:keywords/>
  <dc:description/>
  <cp:lastModifiedBy>Ebanks, Narnia</cp:lastModifiedBy>
  <cp:lastPrinted>2017-04-26T19:18:15Z</cp:lastPrinted>
  <dcterms:created xsi:type="dcterms:W3CDTF">2011-02-23T20:14:32Z</dcterms:created>
  <dcterms:modified xsi:type="dcterms:W3CDTF">2022-10-07T20:46:37Z</dcterms:modified>
  <cp:category/>
  <cp:version/>
  <cp:contentType/>
  <cp:contentStatus/>
</cp:coreProperties>
</file>